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60" windowHeight="11370" activeTab="0"/>
  </bookViews>
  <sheets>
    <sheet name="Status" sheetId="1" r:id="rId1"/>
    <sheet name="Data1" sheetId="2" r:id="rId2"/>
  </sheets>
  <definedNames>
    <definedName name="_data1">'Data1'!$B$4:$M$338</definedName>
    <definedName name="_xlnm._FilterDatabase" localSheetId="1" hidden="1">'Data1'!$B$3:$M$338</definedName>
  </definedNames>
  <calcPr fullCalcOnLoad="1"/>
</workbook>
</file>

<file path=xl/comments1.xml><?xml version="1.0" encoding="utf-8"?>
<comments xmlns="http://schemas.openxmlformats.org/spreadsheetml/2006/main">
  <authors>
    <author>aaa</author>
    <author>LeeJaeHak</author>
  </authors>
  <commentList>
    <comment ref="I1" authorId="0">
      <text>
        <r>
          <rPr>
            <sz val="9"/>
            <rFont val="굴림"/>
            <family val="3"/>
          </rPr>
          <t xml:space="preserve">다음에 접속할 것이라고 예상되기 까지의 지연시간
</t>
        </r>
      </text>
    </comment>
    <comment ref="I7" authorId="1">
      <text>
        <r>
          <rPr>
            <b/>
            <sz val="9"/>
            <rFont val="굴림"/>
            <family val="3"/>
          </rPr>
          <t>Plus 가 계산된 수치</t>
        </r>
      </text>
    </comment>
    <comment ref="O1" authorId="0">
      <text>
        <r>
          <rPr>
            <b/>
            <sz val="9"/>
            <rFont val="굴림"/>
            <family val="3"/>
          </rPr>
          <t>Swordsman 갈리아 Only
집결지 레벨1
주건물 레벨3
병영 레벨1</t>
        </r>
      </text>
    </comment>
    <comment ref="O2" authorId="0">
      <text>
        <r>
          <rPr>
            <b/>
            <sz val="9"/>
            <rFont val="굴림"/>
            <family val="3"/>
          </rPr>
          <t>Swordsman 갈리아 Only
집결지 레벨1
주건물 레벨3
병영 레벨1</t>
        </r>
      </text>
    </comment>
    <comment ref="O4" authorId="0">
      <text>
        <r>
          <rPr>
            <b/>
            <sz val="9"/>
            <rFont val="굴림"/>
            <family val="3"/>
          </rPr>
          <t>Granary
주건물 레벨1</t>
        </r>
      </text>
    </comment>
    <comment ref="O28" authorId="0">
      <text>
        <r>
          <rPr>
            <b/>
            <sz val="9"/>
            <rFont val="굴림"/>
            <family val="3"/>
          </rPr>
          <t>Trade Office
장터 레벨20
마구간 레벨10</t>
        </r>
      </text>
    </comment>
    <comment ref="O30" authorId="0">
      <text>
        <r>
          <rPr>
            <b/>
            <sz val="9"/>
            <rFont val="굴림"/>
            <family val="3"/>
          </rPr>
          <t xml:space="preserve">Palace
</t>
        </r>
      </text>
    </comment>
    <comment ref="O51" authorId="0">
      <text>
        <r>
          <rPr>
            <b/>
            <sz val="9"/>
            <rFont val="굴림"/>
            <family val="3"/>
          </rPr>
          <t>Cropland</t>
        </r>
      </text>
    </comment>
    <comment ref="O74" authorId="0">
      <text>
        <r>
          <rPr>
            <b/>
            <sz val="9"/>
            <rFont val="굴림"/>
            <family val="3"/>
          </rPr>
          <t>Embassy
주건물 레벨1</t>
        </r>
      </text>
    </comment>
    <comment ref="O75" authorId="0">
      <text>
        <r>
          <rPr>
            <b/>
            <sz val="9"/>
            <rFont val="굴림"/>
            <family val="3"/>
          </rPr>
          <t>주건물 레벨3
연구소 레벨3</t>
        </r>
      </text>
    </comment>
    <comment ref="O77" authorId="0">
      <text>
        <r>
          <rPr>
            <b/>
            <sz val="9"/>
            <rFont val="굴림"/>
            <family val="3"/>
          </rPr>
          <t>Druidrider 갈리아 Only
연구소 레벨5
마구간 레벨5</t>
        </r>
      </text>
    </comment>
    <comment ref="O79" authorId="0">
      <text>
        <r>
          <rPr>
            <b/>
            <sz val="9"/>
            <rFont val="굴림"/>
            <family val="3"/>
          </rPr>
          <t>Stable
대장간 레벨3
연구소 레벨5</t>
        </r>
      </text>
    </comment>
    <comment ref="O99" authorId="0">
      <text>
        <r>
          <rPr>
            <b/>
            <sz val="9"/>
            <rFont val="굴림"/>
            <family val="3"/>
          </rPr>
          <t>Residence
주건물 레벨5</t>
        </r>
      </text>
    </comment>
    <comment ref="O100" authorId="0">
      <text>
        <r>
          <rPr>
            <b/>
            <sz val="9"/>
            <rFont val="굴림"/>
            <family val="3"/>
          </rPr>
          <t>Woodcutter</t>
        </r>
      </text>
    </comment>
    <comment ref="O120" authorId="0">
      <text>
        <r>
          <rPr>
            <b/>
            <sz val="9"/>
            <rFont val="굴림"/>
            <family val="3"/>
          </rPr>
          <t>Brickyard
점토광산 레벨10
주건물 레벨5</t>
        </r>
      </text>
    </comment>
    <comment ref="O125" authorId="0">
      <text>
        <r>
          <rPr>
            <b/>
            <sz val="9"/>
            <rFont val="굴림"/>
            <family val="3"/>
          </rPr>
          <t>Armory
연구소 레벨1</t>
        </r>
      </text>
    </comment>
    <comment ref="O126" authorId="0">
      <text>
        <r>
          <rPr>
            <b/>
            <sz val="9"/>
            <rFont val="굴림"/>
            <family val="3"/>
          </rPr>
          <t>Barracks
집결지 레벨1
주건물 레벨3</t>
        </r>
      </text>
    </comment>
    <comment ref="O162" authorId="0">
      <text>
        <r>
          <rPr>
            <b/>
            <sz val="9"/>
            <rFont val="굴림"/>
            <family val="3"/>
          </rPr>
          <t>Academy
병영 레벨3
주건물 레벨3</t>
        </r>
      </text>
    </comment>
    <comment ref="O183" authorId="0">
      <text>
        <r>
          <rPr>
            <b/>
            <sz val="9"/>
            <rFont val="굴림"/>
            <family val="3"/>
          </rPr>
          <t>Hero's Mansion
주건물 레벨3
집결지 레벨1</t>
        </r>
      </text>
    </comment>
    <comment ref="O204" authorId="0">
      <text>
        <r>
          <rPr>
            <b/>
            <sz val="9"/>
            <rFont val="굴림"/>
            <family val="3"/>
          </rPr>
          <t>Marketplace
주건물 레벨3
창고 레벨1</t>
        </r>
      </text>
    </comment>
    <comment ref="O208" authorId="0">
      <text>
        <r>
          <rPr>
            <b/>
            <sz val="9"/>
            <rFont val="굴림"/>
            <family val="3"/>
          </rPr>
          <t>Clay Pit</t>
        </r>
      </text>
    </comment>
    <comment ref="O231" authorId="0">
      <text>
        <r>
          <rPr>
            <b/>
            <sz val="9"/>
            <rFont val="굴림"/>
            <family val="3"/>
          </rPr>
          <t>Pathfinder 갈리아 Only
연구소 레벨 15
마구간 레벨 10</t>
        </r>
      </text>
    </comment>
    <comment ref="O232" authorId="0">
      <text>
        <r>
          <rPr>
            <b/>
            <sz val="9"/>
            <rFont val="굴림"/>
            <family val="3"/>
          </rPr>
          <t>Bakery
농지 레벨10
주건물 레벨5
제분소 레벨5</t>
        </r>
      </text>
    </comment>
    <comment ref="O239" authorId="0">
      <text>
        <r>
          <rPr>
            <b/>
            <sz val="9"/>
            <rFont val="굴림"/>
            <family val="3"/>
          </rPr>
          <t>Iron Mine
철광산 레벨10
주건물 레벨5</t>
        </r>
      </text>
    </comment>
    <comment ref="O244" authorId="0">
      <text>
        <r>
          <rPr>
            <b/>
            <sz val="9"/>
            <rFont val="굴림"/>
            <family val="3"/>
          </rPr>
          <t>Grain Mill
농지 레벨5</t>
        </r>
      </text>
    </comment>
    <comment ref="O249" authorId="0">
      <text>
        <r>
          <rPr>
            <b/>
            <sz val="9"/>
            <rFont val="굴림"/>
            <family val="3"/>
          </rPr>
          <t>Sawmill
벌목장 레벨10
주건물 레벨5</t>
        </r>
      </text>
    </comment>
    <comment ref="O254" authorId="1">
      <text>
        <r>
          <rPr>
            <b/>
            <sz val="9"/>
            <rFont val="굴림"/>
            <family val="3"/>
          </rPr>
          <t>Chieftain</t>
        </r>
      </text>
    </comment>
    <comment ref="O255" authorId="0">
      <text>
        <r>
          <rPr>
            <b/>
            <sz val="9"/>
            <rFont val="굴림"/>
            <family val="3"/>
          </rPr>
          <t>Main Building</t>
        </r>
      </text>
    </comment>
    <comment ref="O275" authorId="0">
      <text>
        <r>
          <rPr>
            <b/>
            <sz val="9"/>
            <rFont val="굴림"/>
            <family val="3"/>
          </rPr>
          <t>Rally Point
필요조건 없음</t>
        </r>
      </text>
    </comment>
    <comment ref="O277" authorId="0">
      <text>
        <r>
          <rPr>
            <b/>
            <sz val="9"/>
            <rFont val="굴림"/>
            <family val="3"/>
          </rPr>
          <t>주건물 레벨1</t>
        </r>
      </text>
    </comment>
    <comment ref="O297" authorId="0">
      <text>
        <r>
          <rPr>
            <b/>
            <sz val="9"/>
            <rFont val="굴림"/>
            <family val="3"/>
          </rPr>
          <t>Iron</t>
        </r>
      </text>
    </comment>
    <comment ref="O317" authorId="0">
      <text>
        <r>
          <rPr>
            <b/>
            <sz val="9"/>
            <rFont val="굴림"/>
            <family val="3"/>
          </rPr>
          <t>Tournament Square
집결지 레벨15</t>
        </r>
      </text>
    </comment>
    <comment ref="O319" authorId="0">
      <text>
        <r>
          <rPr>
            <b/>
            <sz val="9"/>
            <rFont val="굴림"/>
            <family val="3"/>
          </rPr>
          <t>Theutates Thunder 갈리아 Only
연구소 레벨 15
마구간 레벨 10</t>
        </r>
      </text>
    </comment>
    <comment ref="O321" authorId="0">
      <text>
        <r>
          <rPr>
            <b/>
            <sz val="9"/>
            <rFont val="굴림"/>
            <family val="3"/>
          </rPr>
          <t>Phalanx (갈리아 Only)
집결지 레벨1
주건물 레벨3
병영 레벨1</t>
        </r>
      </text>
    </comment>
    <comment ref="O322" authorId="0">
      <text>
        <r>
          <rPr>
            <b/>
            <sz val="9"/>
            <rFont val="굴림"/>
            <family val="3"/>
          </rPr>
          <t>Trapper (갈리아족 Only)
집결지 레벨1</t>
        </r>
      </text>
    </comment>
    <comment ref="O336" authorId="0">
      <text>
        <r>
          <rPr>
            <b/>
            <sz val="9"/>
            <rFont val="굴림"/>
            <family val="3"/>
          </rPr>
          <t>Haeduan 갈리아 Only
연구소 레벨 15
마구간 레벨 10</t>
        </r>
      </text>
    </comment>
  </commentList>
</comments>
</file>

<file path=xl/comments2.xml><?xml version="1.0" encoding="utf-8"?>
<comments xmlns="http://schemas.openxmlformats.org/spreadsheetml/2006/main">
  <authors>
    <author>aaa</author>
    <author>LeeJaeHak</author>
  </authors>
  <commentList>
    <comment ref="B322" authorId="0">
      <text>
        <r>
          <rPr>
            <b/>
            <sz val="9"/>
            <rFont val="굴림"/>
            <family val="3"/>
          </rPr>
          <t>Trapper (갈리아족 Only)
집결지 레벨1</t>
        </r>
      </text>
    </comment>
    <comment ref="B126" authorId="0">
      <text>
        <r>
          <rPr>
            <b/>
            <sz val="9"/>
            <rFont val="굴림"/>
            <family val="3"/>
          </rPr>
          <t>Barracks
집결지 레벨1
주건물 레벨3</t>
        </r>
      </text>
    </comment>
    <comment ref="B79" authorId="0">
      <text>
        <r>
          <rPr>
            <b/>
            <sz val="9"/>
            <rFont val="굴림"/>
            <family val="3"/>
          </rPr>
          <t>Stable
대장간 레벨3
연구소 레벨5</t>
        </r>
      </text>
    </comment>
    <comment ref="B75" authorId="0">
      <text>
        <r>
          <rPr>
            <b/>
            <sz val="9"/>
            <rFont val="굴림"/>
            <family val="3"/>
          </rPr>
          <t>주건물 레벨3
연구소 레벨3</t>
        </r>
      </text>
    </comment>
    <comment ref="B77" authorId="0">
      <text>
        <r>
          <rPr>
            <b/>
            <sz val="9"/>
            <rFont val="굴림"/>
            <family val="3"/>
          </rPr>
          <t>Druidrider 갈리아 Only
연구소 레벨5
마구간 레벨5</t>
        </r>
      </text>
    </comment>
    <comment ref="B162" authorId="0">
      <text>
        <r>
          <rPr>
            <b/>
            <sz val="9"/>
            <rFont val="굴림"/>
            <family val="3"/>
          </rPr>
          <t>Academy
병영 레벨3
주건물 레벨3</t>
        </r>
      </text>
    </comment>
    <comment ref="B275" authorId="0">
      <text>
        <r>
          <rPr>
            <b/>
            <sz val="9"/>
            <rFont val="굴림"/>
            <family val="3"/>
          </rPr>
          <t>Rally Point
필요조건 없음</t>
        </r>
      </text>
    </comment>
    <comment ref="B336" authorId="0">
      <text>
        <r>
          <rPr>
            <b/>
            <sz val="9"/>
            <rFont val="굴림"/>
            <family val="3"/>
          </rPr>
          <t>Haeduan 갈리아 Only
연구소 레벨 15
마구간 레벨 10</t>
        </r>
      </text>
    </comment>
    <comment ref="B321" authorId="0">
      <text>
        <r>
          <rPr>
            <b/>
            <sz val="9"/>
            <rFont val="굴림"/>
            <family val="3"/>
          </rPr>
          <t>Phalanx (갈리아 Only)
집결지 레벨1
주건물 레벨3
병영 레벨1</t>
        </r>
      </text>
    </comment>
    <comment ref="B244" authorId="0">
      <text>
        <r>
          <rPr>
            <b/>
            <sz val="9"/>
            <rFont val="굴림"/>
            <family val="3"/>
          </rPr>
          <t>Grain Mill
농지 레벨5</t>
        </r>
      </text>
    </comment>
    <comment ref="B232" authorId="0">
      <text>
        <r>
          <rPr>
            <b/>
            <sz val="9"/>
            <rFont val="굴림"/>
            <family val="3"/>
          </rPr>
          <t>Bakery
농지 레벨10
주건물 레벨5
제분소 레벨5</t>
        </r>
      </text>
    </comment>
    <comment ref="B249" authorId="0">
      <text>
        <r>
          <rPr>
            <b/>
            <sz val="9"/>
            <rFont val="굴림"/>
            <family val="3"/>
          </rPr>
          <t>Sawmill
벌목장 레벨10
주건물 레벨5</t>
        </r>
      </text>
    </comment>
    <comment ref="B120" authorId="0">
      <text>
        <r>
          <rPr>
            <b/>
            <sz val="9"/>
            <rFont val="굴림"/>
            <family val="3"/>
          </rPr>
          <t>Brickyard
점토광산 레벨10
주건물 레벨5</t>
        </r>
      </text>
    </comment>
    <comment ref="B239" authorId="0">
      <text>
        <r>
          <rPr>
            <b/>
            <sz val="9"/>
            <rFont val="굴림"/>
            <family val="3"/>
          </rPr>
          <t>Iron Mine
철광산 레벨10
주건물 레벨5</t>
        </r>
      </text>
    </comment>
    <comment ref="B277" authorId="0">
      <text>
        <r>
          <rPr>
            <b/>
            <sz val="9"/>
            <rFont val="굴림"/>
            <family val="3"/>
          </rPr>
          <t>주건물 레벨1</t>
        </r>
      </text>
    </comment>
    <comment ref="B6" authorId="0">
      <text>
        <r>
          <rPr>
            <b/>
            <sz val="9"/>
            <rFont val="굴림"/>
            <family val="3"/>
          </rPr>
          <t>Granary
주건물 레벨1</t>
        </r>
      </text>
    </comment>
    <comment ref="B208" authorId="0">
      <text>
        <r>
          <rPr>
            <b/>
            <sz val="9"/>
            <rFont val="굴림"/>
            <family val="3"/>
          </rPr>
          <t>Clay Pit</t>
        </r>
      </text>
    </comment>
    <comment ref="B297" authorId="0">
      <text>
        <r>
          <rPr>
            <b/>
            <sz val="9"/>
            <rFont val="굴림"/>
            <family val="3"/>
          </rPr>
          <t>Iron</t>
        </r>
      </text>
    </comment>
    <comment ref="C3" authorId="0">
      <text>
        <r>
          <rPr>
            <b/>
            <sz val="9"/>
            <rFont val="굴림"/>
            <family val="3"/>
          </rPr>
          <t>Wood/Lumber</t>
        </r>
      </text>
    </comment>
    <comment ref="D3" authorId="0">
      <text>
        <r>
          <rPr>
            <b/>
            <sz val="9"/>
            <rFont val="굴림"/>
            <family val="3"/>
          </rPr>
          <t>Clay</t>
        </r>
      </text>
    </comment>
    <comment ref="E3" authorId="0">
      <text>
        <r>
          <rPr>
            <b/>
            <sz val="9"/>
            <rFont val="굴림"/>
            <family val="3"/>
          </rPr>
          <t>Iron</t>
        </r>
      </text>
    </comment>
    <comment ref="F3" authorId="0">
      <text>
        <r>
          <rPr>
            <b/>
            <sz val="9"/>
            <rFont val="굴림"/>
            <family val="3"/>
          </rPr>
          <t>Crop</t>
        </r>
      </text>
    </comment>
    <comment ref="B100" authorId="0">
      <text>
        <r>
          <rPr>
            <b/>
            <sz val="9"/>
            <rFont val="굴림"/>
            <family val="3"/>
          </rPr>
          <t>Woodcutter</t>
        </r>
      </text>
    </comment>
    <comment ref="B51" authorId="0">
      <text>
        <r>
          <rPr>
            <b/>
            <sz val="9"/>
            <rFont val="굴림"/>
            <family val="3"/>
          </rPr>
          <t>Cropland</t>
        </r>
      </text>
    </comment>
    <comment ref="B255" authorId="0">
      <text>
        <r>
          <rPr>
            <b/>
            <sz val="9"/>
            <rFont val="굴림"/>
            <family val="3"/>
          </rPr>
          <t>Main Building</t>
        </r>
      </text>
    </comment>
    <comment ref="B183" authorId="0">
      <text>
        <r>
          <rPr>
            <b/>
            <sz val="9"/>
            <rFont val="굴림"/>
            <family val="3"/>
          </rPr>
          <t>Hero's Mansion
주건물 레벨3
집결지 레벨1</t>
        </r>
      </text>
    </comment>
    <comment ref="B317" authorId="0">
      <text>
        <r>
          <rPr>
            <b/>
            <sz val="9"/>
            <rFont val="굴림"/>
            <family val="3"/>
          </rPr>
          <t>Tournament Square
집결지 레벨15</t>
        </r>
      </text>
    </comment>
    <comment ref="B125" authorId="0">
      <text>
        <r>
          <rPr>
            <b/>
            <sz val="9"/>
            <rFont val="굴림"/>
            <family val="3"/>
          </rPr>
          <t>Armory
연구소 레벨1</t>
        </r>
      </text>
    </comment>
    <comment ref="B204" authorId="0">
      <text>
        <r>
          <rPr>
            <b/>
            <sz val="9"/>
            <rFont val="굴림"/>
            <family val="3"/>
          </rPr>
          <t>Marketplace
주건물 레벨3
창고 레벨1</t>
        </r>
      </text>
    </comment>
    <comment ref="B28" authorId="0">
      <text>
        <r>
          <rPr>
            <b/>
            <sz val="9"/>
            <rFont val="굴림"/>
            <family val="3"/>
          </rPr>
          <t>Trade Office
장터 레벨20
마구간 레벨10</t>
        </r>
      </text>
    </comment>
    <comment ref="B99" authorId="0">
      <text>
        <r>
          <rPr>
            <b/>
            <sz val="9"/>
            <rFont val="굴림"/>
            <family val="3"/>
          </rPr>
          <t>Residence
주건물 레벨5</t>
        </r>
      </text>
    </comment>
    <comment ref="B74" authorId="0">
      <text>
        <r>
          <rPr>
            <b/>
            <sz val="9"/>
            <rFont val="굴림"/>
            <family val="3"/>
          </rPr>
          <t>Embassy
주건물 레벨1</t>
        </r>
      </text>
    </comment>
    <comment ref="B30" authorId="0">
      <text>
        <r>
          <rPr>
            <b/>
            <sz val="9"/>
            <rFont val="굴림"/>
            <family val="3"/>
          </rPr>
          <t xml:space="preserve">Palace
</t>
        </r>
      </text>
    </comment>
    <comment ref="B4" authorId="0">
      <text>
        <r>
          <rPr>
            <b/>
            <sz val="9"/>
            <rFont val="굴림"/>
            <family val="3"/>
          </rPr>
          <t>Swordsman 갈리아 Only
집결지 레벨1
주건물 레벨3
병영 레벨1</t>
        </r>
      </text>
    </comment>
    <comment ref="B231" authorId="0">
      <text>
        <r>
          <rPr>
            <b/>
            <sz val="9"/>
            <rFont val="굴림"/>
            <family val="3"/>
          </rPr>
          <t>Pathfinder 갈리아 Only
연구소 레벨 15
마구간 레벨 10</t>
        </r>
      </text>
    </comment>
    <comment ref="B319" authorId="0">
      <text>
        <r>
          <rPr>
            <b/>
            <sz val="9"/>
            <rFont val="굴림"/>
            <family val="3"/>
          </rPr>
          <t>Theutates Thunder 갈리아 Only
연구소 레벨 15
마구간 레벨 10</t>
        </r>
      </text>
    </comment>
    <comment ref="B254" authorId="1">
      <text>
        <r>
          <rPr>
            <b/>
            <sz val="9"/>
            <rFont val="굴림"/>
            <family val="3"/>
          </rPr>
          <t>Chieftain</t>
        </r>
      </text>
    </comment>
  </commentList>
</comments>
</file>

<file path=xl/sharedStrings.xml><?xml version="1.0" encoding="utf-8"?>
<sst xmlns="http://schemas.openxmlformats.org/spreadsheetml/2006/main" count="854" uniqueCount="460">
  <si>
    <t>목재</t>
  </si>
  <si>
    <t>점토</t>
  </si>
  <si>
    <t>철</t>
  </si>
  <si>
    <t>작물</t>
  </si>
  <si>
    <t>창고</t>
  </si>
  <si>
    <t>장터</t>
  </si>
  <si>
    <t>이번 작업</t>
  </si>
  <si>
    <t>점토</t>
  </si>
  <si>
    <t>시간당 생산량</t>
  </si>
  <si>
    <t>목재</t>
  </si>
  <si>
    <t>철</t>
  </si>
  <si>
    <t>작물</t>
  </si>
  <si>
    <t>생산량</t>
  </si>
  <si>
    <t>7.0</t>
  </si>
  <si>
    <t>3.30</t>
  </si>
  <si>
    <t>8.50</t>
  </si>
  <si>
    <t>27.54</t>
  </si>
  <si>
    <t>11.38</t>
  </si>
  <si>
    <t>31.0</t>
  </si>
  <si>
    <t>40.30</t>
  </si>
  <si>
    <t>33.20</t>
  </si>
  <si>
    <t>1.04.40</t>
  </si>
  <si>
    <t>14.0</t>
  </si>
  <si>
    <t>16.50</t>
  </si>
  <si>
    <t>25.30</t>
  </si>
  <si>
    <t>47.30</t>
  </si>
  <si>
    <t>34.30</t>
  </si>
  <si>
    <t>시간</t>
  </si>
  <si>
    <t>37.0</t>
  </si>
  <si>
    <t>43.50</t>
  </si>
  <si>
    <t>31.0</t>
  </si>
  <si>
    <t>44.30</t>
  </si>
  <si>
    <t>31.0</t>
  </si>
  <si>
    <t>35.39</t>
  </si>
  <si>
    <t>군단병</t>
  </si>
  <si>
    <t>33.20</t>
  </si>
  <si>
    <t>28.31</t>
  </si>
  <si>
    <t>18.10</t>
  </si>
  <si>
    <t>1.13.20</t>
  </si>
  <si>
    <t>43.20</t>
  </si>
  <si>
    <t>1.10.0</t>
  </si>
  <si>
    <t>1.44.10</t>
  </si>
  <si>
    <t>25.40</t>
  </si>
  <si>
    <t>근위병</t>
  </si>
  <si>
    <t>제국병</t>
  </si>
  <si>
    <t>공격력</t>
  </si>
  <si>
    <t>이동속도</t>
  </si>
  <si>
    <t>수색기병</t>
  </si>
  <si>
    <t>황제기병</t>
  </si>
  <si>
    <t>제국기병</t>
  </si>
  <si>
    <t>원로원의원</t>
  </si>
  <si>
    <t>팔랑크스</t>
  </si>
  <si>
    <t>검사</t>
  </si>
  <si>
    <t>정탐꾼</t>
  </si>
  <si>
    <t>튜테이트썬더</t>
  </si>
  <si>
    <t>드루이드라이더</t>
  </si>
  <si>
    <t>해두안</t>
  </si>
  <si>
    <t>투석기</t>
  </si>
  <si>
    <t>족장</t>
  </si>
  <si>
    <t>36.40</t>
  </si>
  <si>
    <t>50.0</t>
  </si>
  <si>
    <t>1.23.20</t>
  </si>
  <si>
    <t>58.20</t>
  </si>
  <si>
    <t>벌목장10</t>
  </si>
  <si>
    <t>벌목장11</t>
  </si>
  <si>
    <t>벌목장12</t>
  </si>
  <si>
    <t>벌목장13</t>
  </si>
  <si>
    <t>벌목장14</t>
  </si>
  <si>
    <t>벌목장15</t>
  </si>
  <si>
    <t>벌목장16</t>
  </si>
  <si>
    <t>벌목장17</t>
  </si>
  <si>
    <t>벌목장18</t>
  </si>
  <si>
    <t>벌목장19</t>
  </si>
  <si>
    <t>벌목장20</t>
  </si>
  <si>
    <t>점토광산10</t>
  </si>
  <si>
    <t>점토광산11</t>
  </si>
  <si>
    <t>점토광산12</t>
  </si>
  <si>
    <t>점토광산13</t>
  </si>
  <si>
    <t>점토광산14</t>
  </si>
  <si>
    <t>점토광산15</t>
  </si>
  <si>
    <t>점토광산16</t>
  </si>
  <si>
    <t>점토광산17</t>
  </si>
  <si>
    <t>점토광산18</t>
  </si>
  <si>
    <t>점토광산19</t>
  </si>
  <si>
    <t>점토광산20</t>
  </si>
  <si>
    <t>철광산10</t>
  </si>
  <si>
    <t>철광산11</t>
  </si>
  <si>
    <t>철광산12</t>
  </si>
  <si>
    <t>철광산13</t>
  </si>
  <si>
    <t>철광산14</t>
  </si>
  <si>
    <t>철광산15</t>
  </si>
  <si>
    <t>철광산16</t>
  </si>
  <si>
    <t>철광산17</t>
  </si>
  <si>
    <t>철광산18</t>
  </si>
  <si>
    <t>철광산19</t>
  </si>
  <si>
    <t>철광산20</t>
  </si>
  <si>
    <t>비밀창고10</t>
  </si>
  <si>
    <t>부대</t>
  </si>
  <si>
    <t>현재 보유량</t>
  </si>
  <si>
    <t>필요 제고량</t>
  </si>
  <si>
    <t>궁전01</t>
  </si>
  <si>
    <t>교역사무소01</t>
  </si>
  <si>
    <t>곡물창고02</t>
  </si>
  <si>
    <t>곡물창고03</t>
  </si>
  <si>
    <t>농지01</t>
  </si>
  <si>
    <t>농지02</t>
  </si>
  <si>
    <t>농지03</t>
  </si>
  <si>
    <t>농지05</t>
  </si>
  <si>
    <t>농지04</t>
  </si>
  <si>
    <t>농지06</t>
  </si>
  <si>
    <t>대사관01</t>
  </si>
  <si>
    <t>대장간01</t>
  </si>
  <si>
    <t>벌목장01</t>
  </si>
  <si>
    <t>마구간01</t>
  </si>
  <si>
    <t>벌목장02</t>
  </si>
  <si>
    <t>벌목장03</t>
  </si>
  <si>
    <t>벌목장04</t>
  </si>
  <si>
    <t>벌목장05</t>
  </si>
  <si>
    <t>벌목장06</t>
  </si>
  <si>
    <t>벌목장07</t>
  </si>
  <si>
    <t>벌목장08</t>
  </si>
  <si>
    <t>벌목장09</t>
  </si>
  <si>
    <t>병기고01</t>
  </si>
  <si>
    <t>병영01</t>
  </si>
  <si>
    <t>병영02</t>
  </si>
  <si>
    <t>불투석기01</t>
  </si>
  <si>
    <t>비밀창고00</t>
  </si>
  <si>
    <t>비밀창고01</t>
  </si>
  <si>
    <t>비밀창고02</t>
  </si>
  <si>
    <t>비밀창고03</t>
  </si>
  <si>
    <t>비밀창고04</t>
  </si>
  <si>
    <t>비밀창고05</t>
  </si>
  <si>
    <t>비밀창고06</t>
  </si>
  <si>
    <t>비밀창고07</t>
  </si>
  <si>
    <t>비밀창고08</t>
  </si>
  <si>
    <t>비밀창고09</t>
  </si>
  <si>
    <t>성벽01</t>
  </si>
  <si>
    <t>성벽02</t>
  </si>
  <si>
    <t>연구소01</t>
  </si>
  <si>
    <t>영웅저택01</t>
  </si>
  <si>
    <t>장터01</t>
  </si>
  <si>
    <t>장터02</t>
  </si>
  <si>
    <t>장터03</t>
  </si>
  <si>
    <t>저택01</t>
  </si>
  <si>
    <t>점토광산01</t>
  </si>
  <si>
    <t>점토광산02</t>
  </si>
  <si>
    <t>점토광산03</t>
  </si>
  <si>
    <t>점토광산04</t>
  </si>
  <si>
    <t>점토광산05</t>
  </si>
  <si>
    <t>점토광산06</t>
  </si>
  <si>
    <t>점토광산07</t>
  </si>
  <si>
    <t>점토광산08</t>
  </si>
  <si>
    <t>점토광산09</t>
  </si>
  <si>
    <t>제분소01</t>
  </si>
  <si>
    <t>주건물01</t>
  </si>
  <si>
    <t>주건물04</t>
  </si>
  <si>
    <t>집결지01</t>
  </si>
  <si>
    <t>집결지02</t>
  </si>
  <si>
    <t>창고02</t>
  </si>
  <si>
    <t>철광산01</t>
  </si>
  <si>
    <t>철광산02</t>
  </si>
  <si>
    <t>철광산03</t>
  </si>
  <si>
    <t>철광산04</t>
  </si>
  <si>
    <t>철광산05</t>
  </si>
  <si>
    <t>철광산06</t>
  </si>
  <si>
    <t>철광산07</t>
  </si>
  <si>
    <t>철광산08</t>
  </si>
  <si>
    <t>철광산09</t>
  </si>
  <si>
    <t>투기장01</t>
  </si>
  <si>
    <t>00</t>
  </si>
  <si>
    <t>주건물03</t>
  </si>
  <si>
    <t>55.40</t>
  </si>
  <si>
    <t>주건물02</t>
  </si>
  <si>
    <t>주건물05</t>
  </si>
  <si>
    <t>주건물06</t>
  </si>
  <si>
    <t>주건물07</t>
  </si>
  <si>
    <t>주건물08</t>
  </si>
  <si>
    <t>주건물09</t>
  </si>
  <si>
    <t>주건물10</t>
  </si>
  <si>
    <t>주건물11</t>
  </si>
  <si>
    <t>주건물12</t>
  </si>
  <si>
    <t>주건물13</t>
  </si>
  <si>
    <t>주건물14</t>
  </si>
  <si>
    <t>주건물15</t>
  </si>
  <si>
    <t>주건물16</t>
  </si>
  <si>
    <t>주건물17</t>
  </si>
  <si>
    <t>주건물18</t>
  </si>
  <si>
    <t>주건물19</t>
  </si>
  <si>
    <t>주건물20</t>
  </si>
  <si>
    <t>비밀창고1</t>
  </si>
  <si>
    <t>비밀창고2</t>
  </si>
  <si>
    <t>비밀창고3</t>
  </si>
  <si>
    <t>주건물</t>
  </si>
  <si>
    <t>건물</t>
  </si>
  <si>
    <t>교역후</t>
  </si>
  <si>
    <t>교역</t>
  </si>
  <si>
    <t>전체</t>
  </si>
  <si>
    <t>곡물창고</t>
  </si>
  <si>
    <t>교역전</t>
  </si>
  <si>
    <t>집결지</t>
  </si>
  <si>
    <t>함정</t>
  </si>
  <si>
    <t>0.05</t>
  </si>
  <si>
    <t>함정01</t>
  </si>
  <si>
    <t>함정02</t>
  </si>
  <si>
    <t>0.36</t>
  </si>
  <si>
    <t>마을회관01</t>
  </si>
  <si>
    <t>대창고01</t>
  </si>
  <si>
    <t>2.30.00</t>
  </si>
  <si>
    <t>대곡물창고01</t>
  </si>
  <si>
    <t>1.56.40</t>
  </si>
  <si>
    <t>세계의 불가사의01</t>
  </si>
  <si>
    <t>제재소01</t>
  </si>
  <si>
    <t>50.00</t>
  </si>
  <si>
    <t>벽돌공장01</t>
  </si>
  <si>
    <t>37.20</t>
  </si>
  <si>
    <t>제련소01</t>
  </si>
  <si>
    <t>1.08.00</t>
  </si>
  <si>
    <t>제과점01</t>
  </si>
  <si>
    <t>1.01.20</t>
  </si>
  <si>
    <t>창고01</t>
  </si>
  <si>
    <t>곡물창고01</t>
  </si>
  <si>
    <t>26.40</t>
  </si>
  <si>
    <t>공방01</t>
  </si>
  <si>
    <t>대병영01</t>
  </si>
  <si>
    <t>대마구간01</t>
  </si>
  <si>
    <t>공성추</t>
  </si>
  <si>
    <t>대보병
수비력</t>
  </si>
  <si>
    <t>대기병
수비력</t>
  </si>
  <si>
    <t>작물
소비</t>
  </si>
  <si>
    <t>소요
시간</t>
  </si>
  <si>
    <t>정착민 (갈리아)</t>
  </si>
  <si>
    <t>제재소02</t>
  </si>
  <si>
    <t>제재소03</t>
  </si>
  <si>
    <t>제재소04</t>
  </si>
  <si>
    <t>제재소05</t>
  </si>
  <si>
    <t>벽돌공장02</t>
  </si>
  <si>
    <t>벽돌공장03</t>
  </si>
  <si>
    <t>벽돌공장04</t>
  </si>
  <si>
    <t>벽돌공장05</t>
  </si>
  <si>
    <t>제련소02</t>
  </si>
  <si>
    <t>제련소03</t>
  </si>
  <si>
    <t>제련소04</t>
  </si>
  <si>
    <t>제련소05</t>
  </si>
  <si>
    <t>함정병력01</t>
  </si>
  <si>
    <t>함정병력02</t>
  </si>
  <si>
    <t>함정병력03</t>
  </si>
  <si>
    <t>함정병력04</t>
  </si>
  <si>
    <t>함정병력05</t>
  </si>
  <si>
    <t>함정병력06</t>
  </si>
  <si>
    <t>함정병력07</t>
  </si>
  <si>
    <t>함정병력08</t>
  </si>
  <si>
    <t>함정병력09</t>
  </si>
  <si>
    <t>함정병력10</t>
  </si>
  <si>
    <t>함정03</t>
  </si>
  <si>
    <t>함정병력</t>
  </si>
  <si>
    <t>함정적군</t>
  </si>
  <si>
    <t>10</t>
  </si>
  <si>
    <t>병영</t>
  </si>
  <si>
    <t>01</t>
  </si>
  <si>
    <t>03</t>
  </si>
  <si>
    <t>02</t>
  </si>
  <si>
    <t>곡물창고04</t>
  </si>
  <si>
    <t>곡물창고05</t>
  </si>
  <si>
    <t>곡물창고06</t>
  </si>
  <si>
    <t>곡물창고07</t>
  </si>
  <si>
    <t>곡물창고09</t>
  </si>
  <si>
    <t>곡물창고08</t>
  </si>
  <si>
    <t>곡물창고10</t>
  </si>
  <si>
    <t>곡물창고11</t>
  </si>
  <si>
    <t>곡물창고12</t>
  </si>
  <si>
    <t>곡물창고13</t>
  </si>
  <si>
    <t>곡물창고14</t>
  </si>
  <si>
    <t>곡물창고15</t>
  </si>
  <si>
    <t>곡물창고16</t>
  </si>
  <si>
    <t>곡물창고17</t>
  </si>
  <si>
    <t>곡물창고18</t>
  </si>
  <si>
    <t>곡물창고19</t>
  </si>
  <si>
    <t>곡물창고20</t>
  </si>
  <si>
    <t>창고03</t>
  </si>
  <si>
    <t>창고04</t>
  </si>
  <si>
    <t>창고05</t>
  </si>
  <si>
    <t>창고06</t>
  </si>
  <si>
    <t>창고07</t>
  </si>
  <si>
    <t>창고08</t>
  </si>
  <si>
    <t>창고09</t>
  </si>
  <si>
    <t>창고10</t>
  </si>
  <si>
    <t>창고11</t>
  </si>
  <si>
    <t>창고12</t>
  </si>
  <si>
    <t>창고13</t>
  </si>
  <si>
    <t>창고14</t>
  </si>
  <si>
    <t>창고15</t>
  </si>
  <si>
    <t>창고16</t>
  </si>
  <si>
    <t>창고17</t>
  </si>
  <si>
    <t>창고18</t>
  </si>
  <si>
    <t>창고19</t>
  </si>
  <si>
    <t>창고20</t>
  </si>
  <si>
    <t>제분소02</t>
  </si>
  <si>
    <t>제분소03</t>
  </si>
  <si>
    <t>제분소04</t>
  </si>
  <si>
    <t>제분소05</t>
  </si>
  <si>
    <t>농지07</t>
  </si>
  <si>
    <t>농지08</t>
  </si>
  <si>
    <t>농지09</t>
  </si>
  <si>
    <t>농지10</t>
  </si>
  <si>
    <t>농지11</t>
  </si>
  <si>
    <t>농지12</t>
  </si>
  <si>
    <t>농지13</t>
  </si>
  <si>
    <t>농지14</t>
  </si>
  <si>
    <t>농지15</t>
  </si>
  <si>
    <t>농지16</t>
  </si>
  <si>
    <t>농지17</t>
  </si>
  <si>
    <t>농지18</t>
  </si>
  <si>
    <t>농지19</t>
  </si>
  <si>
    <t>농지20</t>
  </si>
  <si>
    <t>제과점02</t>
  </si>
  <si>
    <t>제과점03</t>
  </si>
  <si>
    <t>제과점04</t>
  </si>
  <si>
    <t>제과점05</t>
  </si>
  <si>
    <t>함정04</t>
  </si>
  <si>
    <t>0.49</t>
  </si>
  <si>
    <t>0.42</t>
  </si>
  <si>
    <t>0.34</t>
  </si>
  <si>
    <t>제분소</t>
  </si>
  <si>
    <t>병영03</t>
  </si>
  <si>
    <t>0.52</t>
  </si>
  <si>
    <t>0.41</t>
  </si>
  <si>
    <t>0.32</t>
  </si>
  <si>
    <t>목표1, 마을 늘리기 3개</t>
  </si>
  <si>
    <t>대사관</t>
  </si>
  <si>
    <t>정착민 (로마)</t>
  </si>
  <si>
    <t>정착민 (튜턴)</t>
  </si>
  <si>
    <t>궁전02</t>
  </si>
  <si>
    <t>궁전03</t>
  </si>
  <si>
    <t>궁전04</t>
  </si>
  <si>
    <t>궁전05</t>
  </si>
  <si>
    <t>궁전06</t>
  </si>
  <si>
    <t>궁전07</t>
  </si>
  <si>
    <t>궁전08</t>
  </si>
  <si>
    <t>궁전09</t>
  </si>
  <si>
    <t>궁전10</t>
  </si>
  <si>
    <t>궁전11</t>
  </si>
  <si>
    <t>궁전12</t>
  </si>
  <si>
    <t>궁전13</t>
  </si>
  <si>
    <t>궁전14</t>
  </si>
  <si>
    <t>궁전15</t>
  </si>
  <si>
    <t>궁전16</t>
  </si>
  <si>
    <t>궁전17</t>
  </si>
  <si>
    <t>궁전18</t>
  </si>
  <si>
    <t>궁전19</t>
  </si>
  <si>
    <t>궁전20</t>
  </si>
  <si>
    <t>영웅</t>
  </si>
  <si>
    <t>영웅저택02</t>
  </si>
  <si>
    <t>영웅저택03</t>
  </si>
  <si>
    <t>영웅저택04</t>
  </si>
  <si>
    <t>영웅저택05</t>
  </si>
  <si>
    <t>영웅저택06</t>
  </si>
  <si>
    <t>영웅저택07</t>
  </si>
  <si>
    <t>영웅저택08</t>
  </si>
  <si>
    <t>영웅저택09</t>
  </si>
  <si>
    <t>영웅저택10</t>
  </si>
  <si>
    <t>영웅저택11</t>
  </si>
  <si>
    <t>영웅저택12</t>
  </si>
  <si>
    <t>영웅저택13</t>
  </si>
  <si>
    <t>영웅저택14</t>
  </si>
  <si>
    <t>영웅저택15</t>
  </si>
  <si>
    <t>영웅저택16</t>
  </si>
  <si>
    <t>영웅저택17</t>
  </si>
  <si>
    <t>영웅저택18</t>
  </si>
  <si>
    <t>영웅저택19</t>
  </si>
  <si>
    <t>영웅저택20</t>
  </si>
  <si>
    <t>목표2, 주건물03, 집결지01, 영웅저택10, 오아시스 점령</t>
  </si>
  <si>
    <t>병영04</t>
  </si>
  <si>
    <t>병영05</t>
  </si>
  <si>
    <t>병영06</t>
  </si>
  <si>
    <t>병영07</t>
  </si>
  <si>
    <t>병영08</t>
  </si>
  <si>
    <t>병영09</t>
  </si>
  <si>
    <t>병영10</t>
  </si>
  <si>
    <t>병영11</t>
  </si>
  <si>
    <t>병영12</t>
  </si>
  <si>
    <t>병영13</t>
  </si>
  <si>
    <t>병영14</t>
  </si>
  <si>
    <t>병영15</t>
  </si>
  <si>
    <t>병영16</t>
  </si>
  <si>
    <t>병영17</t>
  </si>
  <si>
    <t>병영18</t>
  </si>
  <si>
    <t>병영19</t>
  </si>
  <si>
    <t>병영20</t>
  </si>
  <si>
    <t>마구간02</t>
  </si>
  <si>
    <t>마구간03</t>
  </si>
  <si>
    <t>마구간04</t>
  </si>
  <si>
    <t>마구간05</t>
  </si>
  <si>
    <t>마구간06</t>
  </si>
  <si>
    <t>마구간07</t>
  </si>
  <si>
    <t>마구간08</t>
  </si>
  <si>
    <t>마구간09</t>
  </si>
  <si>
    <t>마구간10</t>
  </si>
  <si>
    <t>마구간11</t>
  </si>
  <si>
    <t>마구간12</t>
  </si>
  <si>
    <t>마구간13</t>
  </si>
  <si>
    <t>마구간14</t>
  </si>
  <si>
    <t>마구간15</t>
  </si>
  <si>
    <t>마구간16</t>
  </si>
  <si>
    <t>마구간17</t>
  </si>
  <si>
    <t>마구간18</t>
  </si>
  <si>
    <t>마구간19</t>
  </si>
  <si>
    <t>마구간20</t>
  </si>
  <si>
    <t>70,-92  철 작물    쥐67 거미28 박쥐23                해두안500</t>
  </si>
  <si>
    <t>0.8</t>
  </si>
  <si>
    <t>0.15</t>
  </si>
  <si>
    <t>0.26</t>
  </si>
  <si>
    <t>0.45</t>
  </si>
  <si>
    <t>0.10</t>
  </si>
  <si>
    <t>0.05</t>
  </si>
  <si>
    <t>0.19</t>
  </si>
  <si>
    <t>0.33</t>
  </si>
  <si>
    <t>3.28</t>
  </si>
  <si>
    <t>비창</t>
  </si>
  <si>
    <t>보유량 대비 +/- (교역전)</t>
  </si>
  <si>
    <t>보유량 대비 +/- (교역후)</t>
  </si>
  <si>
    <t>필요량 달성 시간격차 (교역전)</t>
  </si>
  <si>
    <t>필요량 달성 시간격차 (교역후)</t>
  </si>
  <si>
    <t>필요량 달성 예상 시각 (교역후)</t>
  </si>
  <si>
    <t>없음</t>
  </si>
  <si>
    <t>목표4, 연구소03, 대장간03, 연구소05, 마구간05, 드루이드 라이더</t>
  </si>
  <si>
    <t>튜테이트썬더 개발</t>
  </si>
  <si>
    <t>해두안 개발</t>
  </si>
  <si>
    <t>드루이드라이더 개발</t>
  </si>
  <si>
    <t>3.10</t>
  </si>
  <si>
    <t>연구소02</t>
  </si>
  <si>
    <t>연구소03</t>
  </si>
  <si>
    <t>연구소04</t>
  </si>
  <si>
    <t>연구소05</t>
  </si>
  <si>
    <t>연구소06</t>
  </si>
  <si>
    <t>연구소07</t>
  </si>
  <si>
    <t>연구소08</t>
  </si>
  <si>
    <t>연구소09</t>
  </si>
  <si>
    <t>연구소10</t>
  </si>
  <si>
    <t>연구소11</t>
  </si>
  <si>
    <t>연구소12</t>
  </si>
  <si>
    <t>연구소13</t>
  </si>
  <si>
    <t>연구소14</t>
  </si>
  <si>
    <t>연구소15</t>
  </si>
  <si>
    <t>연구소16</t>
  </si>
  <si>
    <t>연구소17</t>
  </si>
  <si>
    <t>연구소18</t>
  </si>
  <si>
    <t>연구소19</t>
  </si>
  <si>
    <t>연구소20</t>
  </si>
  <si>
    <t>검사 개발</t>
  </si>
  <si>
    <t>2.00</t>
  </si>
  <si>
    <t>현시간:</t>
  </si>
  <si>
    <t>기준시간:</t>
  </si>
  <si>
    <t>업그레이드:</t>
  </si>
  <si>
    <t>점토광산04</t>
  </si>
  <si>
    <t>업그레이드 후:</t>
  </si>
  <si>
    <t>연구소03</t>
  </si>
  <si>
    <t>목표3, 궁전01, 연구소15, 마구간10, 해두안</t>
  </si>
  <si>
    <t>드루이드라이더</t>
  </si>
  <si>
    <t>69,-91 점토 작물  쥐52 거미37 멧돼지18</t>
  </si>
  <si>
    <t>71,-89 작물         쥐70 뱀47    악어38  호랑이25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</si>
</sst>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시간 이후&quot;"/>
    <numFmt numFmtId="177" formatCode="#&quot; 시간 이후&quot;"/>
    <numFmt numFmtId="178" formatCode="#&quot; 시간 이후 보유량&quot;"/>
    <numFmt numFmtId="179" formatCode="#,,"/>
    <numFmt numFmtId="180" formatCode="#&quot; 시간 보호&quot;"/>
    <numFmt numFmtId="181" formatCode="00.00"/>
    <numFmt numFmtId="182" formatCode="yyyy/mm/dd\ hh: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.#0"/>
    <numFmt numFmtId="188" formatCode="0.#0"/>
    <numFmt numFmtId="189" formatCode="0_);[Red]\(0\)"/>
    <numFmt numFmtId="190" formatCode="&quot;필&quot;&quot;요&quot;&quot;량&quot;\ &quot;달&quot;&quot;성&quot;\ &quot;예&quot;&quot;상&quot;\ &quot;시&quot;&quot;각&quot;\ \(&quot;교&quot;&quot;역&quot;&quot;전&quot;\)"/>
  </numFmts>
  <fonts count="41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81" fontId="2" fillId="34" borderId="10" xfId="0" applyNumberFormat="1" applyFont="1" applyFill="1" applyBorder="1" applyAlignment="1">
      <alignment horizontal="center" vertical="center"/>
    </xf>
    <xf numFmtId="181" fontId="2" fillId="35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9" fontId="2" fillId="33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vertical="center" wrapText="1"/>
    </xf>
    <xf numFmtId="9" fontId="2" fillId="33" borderId="11" xfId="0" applyNumberFormat="1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181" fontId="2" fillId="37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Alignment="1" quotePrefix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NumberFormat="1" applyFont="1" applyFill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81" fontId="2" fillId="36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49" fontId="2" fillId="33" borderId="0" xfId="0" applyNumberFormat="1" applyFont="1" applyFill="1" applyAlignment="1">
      <alignment horizontal="right" vertical="center"/>
    </xf>
    <xf numFmtId="49" fontId="2" fillId="38" borderId="0" xfId="0" applyNumberFormat="1" applyFont="1" applyFill="1" applyAlignment="1">
      <alignment horizontal="right" vertical="center"/>
    </xf>
    <xf numFmtId="0" fontId="2" fillId="38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182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left" vertical="center"/>
    </xf>
    <xf numFmtId="182" fontId="2" fillId="33" borderId="0" xfId="0" applyNumberFormat="1" applyFont="1" applyFill="1" applyAlignment="1">
      <alignment horizontal="left" vertical="center"/>
    </xf>
    <xf numFmtId="19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8" fontId="2" fillId="38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22" fontId="2" fillId="38" borderId="16" xfId="0" applyNumberFormat="1" applyFont="1" applyFill="1" applyBorder="1" applyAlignment="1">
      <alignment horizontal="left" vertical="center"/>
    </xf>
    <xf numFmtId="0" fontId="2" fillId="38" borderId="16" xfId="0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188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8"/>
  <sheetViews>
    <sheetView tabSelected="1" zoomScalePageLayoutView="0" workbookViewId="0" topLeftCell="A1">
      <selection activeCell="A1" sqref="A1"/>
    </sheetView>
  </sheetViews>
  <sheetFormatPr defaultColWidth="48.3359375" defaultRowHeight="13.5"/>
  <cols>
    <col min="1" max="1" width="10.77734375" style="1" bestFit="1" customWidth="1"/>
    <col min="2" max="5" width="4.4453125" style="1" bestFit="1" customWidth="1"/>
    <col min="6" max="6" width="4.4453125" style="3" bestFit="1" customWidth="1"/>
    <col min="7" max="7" width="1.99609375" style="3" bestFit="1" customWidth="1"/>
    <col min="8" max="8" width="10.77734375" style="9" bestFit="1" customWidth="1"/>
    <col min="9" max="13" width="4.4453125" style="1" bestFit="1" customWidth="1"/>
    <col min="14" max="14" width="48.3359375" style="1" customWidth="1"/>
    <col min="15" max="15" width="14.10546875" style="1" bestFit="1" customWidth="1"/>
    <col min="16" max="16384" width="48.3359375" style="1" customWidth="1"/>
  </cols>
  <sheetData>
    <row r="1" spans="1:15" ht="11.25">
      <c r="A1" s="15"/>
      <c r="B1" s="60" t="s">
        <v>98</v>
      </c>
      <c r="C1" s="60"/>
      <c r="D1" s="60"/>
      <c r="E1" s="60"/>
      <c r="F1" s="10"/>
      <c r="G1" s="10"/>
      <c r="H1" s="44"/>
      <c r="I1" s="65">
        <v>10</v>
      </c>
      <c r="J1" s="65"/>
      <c r="K1" s="65"/>
      <c r="L1" s="65"/>
      <c r="O1" s="5" t="s">
        <v>423</v>
      </c>
    </row>
    <row r="2" spans="1:15" ht="11.25">
      <c r="A2" s="33"/>
      <c r="B2" s="4" t="s">
        <v>0</v>
      </c>
      <c r="C2" s="4" t="s">
        <v>1</v>
      </c>
      <c r="D2" s="4" t="s">
        <v>2</v>
      </c>
      <c r="E2" s="4" t="s">
        <v>3</v>
      </c>
      <c r="F2" s="15" t="s">
        <v>417</v>
      </c>
      <c r="G2" s="10"/>
      <c r="I2" s="4" t="s">
        <v>0</v>
      </c>
      <c r="J2" s="4" t="s">
        <v>1</v>
      </c>
      <c r="K2" s="4" t="s">
        <v>2</v>
      </c>
      <c r="L2" s="4" t="s">
        <v>3</v>
      </c>
      <c r="M2" s="15" t="s">
        <v>417</v>
      </c>
      <c r="O2" s="5" t="s">
        <v>52</v>
      </c>
    </row>
    <row r="3" spans="1:15" ht="11.25">
      <c r="A3" s="3" t="s">
        <v>198</v>
      </c>
      <c r="B3" s="31">
        <v>163</v>
      </c>
      <c r="C3" s="31">
        <v>34</v>
      </c>
      <c r="D3" s="31">
        <v>342</v>
      </c>
      <c r="E3" s="31">
        <v>731</v>
      </c>
      <c r="F3" s="15">
        <f>VLOOKUP("비밀창고"&amp;B$43,_data1,9,FALSE)+VLOOKUP("비밀창고"&amp;B$44,_data1,9,FALSE)+VLOOKUP("비밀창고"&amp;B$45,_data1,9,FALSE)</f>
        <v>2000</v>
      </c>
      <c r="G3" s="10"/>
      <c r="H3" s="3" t="s">
        <v>198</v>
      </c>
      <c r="I3" s="4">
        <f>I$9*$I$1+B$3</f>
        <v>1093</v>
      </c>
      <c r="J3" s="4">
        <f>J$9*$I$1+C$3</f>
        <v>874</v>
      </c>
      <c r="K3" s="4">
        <f>K$9*$I$1+D$3</f>
        <v>1102</v>
      </c>
      <c r="L3" s="4">
        <f>L$9*$I$1+E$3</f>
        <v>1421</v>
      </c>
      <c r="M3" s="15">
        <f>VLOOKUP("비밀창고"&amp;B$43,_data1,9,FALSE)+VLOOKUP("비밀창고"&amp;B$44,_data1,9,FALSE)+VLOOKUP("비밀창고"&amp;B$45,_data1,9,FALSE)</f>
        <v>2000</v>
      </c>
      <c r="O3" s="5" t="s">
        <v>448</v>
      </c>
    </row>
    <row r="4" spans="1:15" ht="11.25">
      <c r="A4" s="3" t="s">
        <v>195</v>
      </c>
      <c r="B4" s="31"/>
      <c r="C4" s="31"/>
      <c r="D4" s="31"/>
      <c r="E4" s="31"/>
      <c r="G4" s="10"/>
      <c r="H4" s="3" t="s">
        <v>195</v>
      </c>
      <c r="I4" s="4">
        <f>B4</f>
        <v>0</v>
      </c>
      <c r="J4" s="4">
        <f>C4</f>
        <v>0</v>
      </c>
      <c r="K4" s="4">
        <f>D4</f>
        <v>0</v>
      </c>
      <c r="L4" s="4">
        <f>E4</f>
        <v>0</v>
      </c>
      <c r="O4" s="5" t="s">
        <v>220</v>
      </c>
    </row>
    <row r="5" spans="1:15" ht="11.25">
      <c r="A5" s="3" t="s">
        <v>194</v>
      </c>
      <c r="B5" s="4">
        <f>SUM(B3,B4)</f>
        <v>163</v>
      </c>
      <c r="C5" s="4">
        <f>SUM(C3,C4)</f>
        <v>34</v>
      </c>
      <c r="D5" s="4">
        <f>SUM(D3,D4)</f>
        <v>342</v>
      </c>
      <c r="E5" s="4">
        <f>SUM(E3,E4)</f>
        <v>731</v>
      </c>
      <c r="F5" s="15">
        <f>VLOOKUP("비밀창고"&amp;B$43,_data1,9,FALSE)+VLOOKUP("비밀창고"&amp;B$44,_data1,9,FALSE)+VLOOKUP("비밀창고"&amp;B$45,_data1,9,FALSE)</f>
        <v>2000</v>
      </c>
      <c r="G5" s="10"/>
      <c r="H5" s="3" t="s">
        <v>194</v>
      </c>
      <c r="I5" s="4">
        <f>I9*$I$1+B5</f>
        <v>1093</v>
      </c>
      <c r="J5" s="4">
        <f>J9*$I$1+C5</f>
        <v>874</v>
      </c>
      <c r="K5" s="4">
        <f>K9*$I$1+D5</f>
        <v>1102</v>
      </c>
      <c r="L5" s="4">
        <f>L9*$I$1+E5</f>
        <v>1421</v>
      </c>
      <c r="M5" s="15">
        <f>VLOOKUP("비밀창고"&amp;B$43,_data1,9,FALSE)+VLOOKUP("비밀창고"&amp;B$44,_data1,9,FALSE)+VLOOKUP("비밀창고"&amp;B$45,_data1,9,FALSE)</f>
        <v>2000</v>
      </c>
      <c r="O5" s="5" t="s">
        <v>102</v>
      </c>
    </row>
    <row r="6" ht="11.25">
      <c r="O6" s="5" t="s">
        <v>103</v>
      </c>
    </row>
    <row r="7" spans="2:15" ht="11.25">
      <c r="B7" s="60" t="s">
        <v>99</v>
      </c>
      <c r="C7" s="60"/>
      <c r="D7" s="60"/>
      <c r="E7" s="60"/>
      <c r="I7" s="60" t="s">
        <v>8</v>
      </c>
      <c r="J7" s="60"/>
      <c r="K7" s="60"/>
      <c r="L7" s="60"/>
      <c r="O7" s="5" t="s">
        <v>261</v>
      </c>
    </row>
    <row r="8" spans="1:15" ht="11.25">
      <c r="A8" s="51" t="s">
        <v>6</v>
      </c>
      <c r="B8" s="4" t="s">
        <v>0</v>
      </c>
      <c r="C8" s="4" t="s">
        <v>1</v>
      </c>
      <c r="D8" s="4" t="s">
        <v>2</v>
      </c>
      <c r="E8" s="4" t="s">
        <v>3</v>
      </c>
      <c r="F8" s="3" t="s">
        <v>27</v>
      </c>
      <c r="H8" s="19"/>
      <c r="I8" s="4" t="s">
        <v>0</v>
      </c>
      <c r="J8" s="4" t="s">
        <v>1</v>
      </c>
      <c r="K8" s="4" t="s">
        <v>2</v>
      </c>
      <c r="L8" s="4" t="s">
        <v>3</v>
      </c>
      <c r="O8" s="5" t="s">
        <v>262</v>
      </c>
    </row>
    <row r="9" spans="1:15" ht="11.25">
      <c r="A9" s="52" t="s">
        <v>455</v>
      </c>
      <c r="B9" s="39">
        <f>IF(ISERROR(VLOOKUP($A9,_data1,2,FALSE)),0,VLOOKUP($A9,_data1,2,FALSE))</f>
        <v>360</v>
      </c>
      <c r="C9" s="39">
        <f>IF(ISERROR(VLOOKUP($A9,_data1,3,FALSE)),0,VLOOKUP($A9,_data1,3,FALSE))</f>
        <v>260</v>
      </c>
      <c r="D9" s="39">
        <f>IF(ISERROR(VLOOKUP($A9,_data1,4,FALSE)),0,VLOOKUP($A9,_data1,4,FALSE))</f>
        <v>145</v>
      </c>
      <c r="E9" s="39">
        <f>IF(ISERROR(VLOOKUP($A9,_data1,5,FALSE)),0,VLOOKUP($A9,_data1,5,FALSE))</f>
        <v>65</v>
      </c>
      <c r="F9" s="3">
        <f>IF(ISERROR(VLOOKUP($A9,_data1,7,FALSE)),0,VLOOKUP($A9,_data1,7,FALSE))</f>
        <v>0</v>
      </c>
      <c r="G9" s="3">
        <f>IF(ISERROR(VLOOKUP($A9,_data1,6,FALSE)),0,VLOOKUP($A9,_data1,6,FALSE))</f>
        <v>2</v>
      </c>
      <c r="H9" s="19"/>
      <c r="I9" s="31">
        <v>93</v>
      </c>
      <c r="J9" s="31">
        <v>84</v>
      </c>
      <c r="K9" s="31">
        <v>76</v>
      </c>
      <c r="L9" s="31">
        <v>69</v>
      </c>
      <c r="O9" s="5" t="s">
        <v>263</v>
      </c>
    </row>
    <row r="10" spans="1:15" ht="11.25">
      <c r="A10" s="53" t="s">
        <v>457</v>
      </c>
      <c r="B10" s="40">
        <f>IF(ISERROR(VLOOKUP($A10,_data1,2,FALSE)),0,VLOOKUP($A10,_data1,2,FALSE))</f>
        <v>360</v>
      </c>
      <c r="C10" s="40">
        <f>IF(ISERROR(VLOOKUP($A10,_data1,3,FALSE)),0,VLOOKUP($A10,_data1,3,FALSE))</f>
        <v>330</v>
      </c>
      <c r="D10" s="40">
        <f>IF(ISERROR(VLOOKUP($A10,_data1,4,FALSE)),0,VLOOKUP($A10,_data1,4,FALSE))</f>
        <v>280</v>
      </c>
      <c r="E10" s="40">
        <f>IF(ISERROR(VLOOKUP($A10,_data1,5,FALSE)),0,VLOOKUP($A10,_data1,5,FALSE))</f>
        <v>120</v>
      </c>
      <c r="F10" s="3">
        <f>IF(ISERROR(VLOOKUP($A10,_data1,7,FALSE)),0,VLOOKUP($A10,_data1,7,FALSE))</f>
        <v>0</v>
      </c>
      <c r="G10" s="3">
        <f>IF(ISERROR(VLOOKUP($A10,_data1,6,FALSE)),0,VLOOKUP($A10,_data1,6,FALSE))</f>
        <v>2</v>
      </c>
      <c r="H10" s="44"/>
      <c r="M10" s="3"/>
      <c r="O10" s="5" t="s">
        <v>264</v>
      </c>
    </row>
    <row r="11" spans="1:15" ht="11.25">
      <c r="A11" s="53" t="s">
        <v>453</v>
      </c>
      <c r="B11" s="41">
        <f>IF(ISERROR(VLOOKUP($A11,_data1,2,FALSE)),0,VLOOKUP($A11,_data1,2,FALSE))</f>
        <v>375</v>
      </c>
      <c r="C11" s="41">
        <f>IF(ISERROR(VLOOKUP($A11,_data1,3,FALSE)),0,VLOOKUP($A11,_data1,3,FALSE))</f>
        <v>185</v>
      </c>
      <c r="D11" s="41">
        <f>IF(ISERROR(VLOOKUP($A11,_data1,4,FALSE)),0,VLOOKUP($A11,_data1,4,FALSE))</f>
        <v>375</v>
      </c>
      <c r="E11" s="41">
        <f>IF(ISERROR(VLOOKUP($A11,_data1,5,FALSE)),0,VLOOKUP($A11,_data1,5,FALSE))</f>
        <v>235</v>
      </c>
      <c r="F11" s="3">
        <f>IF(ISERROR(VLOOKUP($A11,_data1,7,FALSE)),0,VLOOKUP($A11,_data1,7,FALSE))</f>
        <v>0</v>
      </c>
      <c r="G11" s="3">
        <f>IF(ISERROR(VLOOKUP($A11,_data1,6,FALSE)),0,VLOOKUP($A11,_data1,6,FALSE))</f>
        <v>1</v>
      </c>
      <c r="H11" s="44"/>
      <c r="M11" s="3"/>
      <c r="O11" s="5" t="s">
        <v>266</v>
      </c>
    </row>
    <row r="12" spans="1:15" ht="11.25">
      <c r="A12" s="50"/>
      <c r="H12" s="44"/>
      <c r="O12" s="5" t="s">
        <v>265</v>
      </c>
    </row>
    <row r="13" spans="1:15" ht="11.25">
      <c r="A13" s="50"/>
      <c r="B13" s="60" t="s">
        <v>418</v>
      </c>
      <c r="C13" s="60"/>
      <c r="D13" s="60"/>
      <c r="E13" s="60"/>
      <c r="H13" s="44"/>
      <c r="I13" s="60" t="s">
        <v>419</v>
      </c>
      <c r="J13" s="60"/>
      <c r="K13" s="60"/>
      <c r="L13" s="60"/>
      <c r="O13" s="5" t="s">
        <v>267</v>
      </c>
    </row>
    <row r="14" spans="1:15" ht="11.25">
      <c r="A14" s="51"/>
      <c r="B14" s="4" t="s">
        <v>0</v>
      </c>
      <c r="C14" s="4" t="s">
        <v>1</v>
      </c>
      <c r="D14" s="4" t="s">
        <v>2</v>
      </c>
      <c r="E14" s="4" t="s">
        <v>3</v>
      </c>
      <c r="H14" s="38"/>
      <c r="I14" s="4" t="s">
        <v>0</v>
      </c>
      <c r="J14" s="4" t="s">
        <v>1</v>
      </c>
      <c r="K14" s="4" t="s">
        <v>2</v>
      </c>
      <c r="L14" s="4" t="s">
        <v>3</v>
      </c>
      <c r="O14" s="5" t="s">
        <v>268</v>
      </c>
    </row>
    <row r="15" spans="1:15" ht="11.25">
      <c r="A15" s="51" t="str">
        <f>A9</f>
        <v>연구소03</v>
      </c>
      <c r="B15" s="11">
        <f aca="true" t="shared" si="0" ref="B15:E17">B$3-B9</f>
        <v>-197</v>
      </c>
      <c r="C15" s="11">
        <f t="shared" si="0"/>
        <v>-226</v>
      </c>
      <c r="D15" s="11">
        <f t="shared" si="0"/>
        <v>197</v>
      </c>
      <c r="E15" s="11">
        <f t="shared" si="0"/>
        <v>666</v>
      </c>
      <c r="H15" s="51" t="str">
        <f>A9</f>
        <v>연구소03</v>
      </c>
      <c r="I15" s="11">
        <f aca="true" t="shared" si="1" ref="I15:L17">SUM(B15,B$4)</f>
        <v>-197</v>
      </c>
      <c r="J15" s="11">
        <f t="shared" si="1"/>
        <v>-226</v>
      </c>
      <c r="K15" s="11">
        <f t="shared" si="1"/>
        <v>197</v>
      </c>
      <c r="L15" s="11">
        <f t="shared" si="1"/>
        <v>666</v>
      </c>
      <c r="O15" s="5" t="s">
        <v>269</v>
      </c>
    </row>
    <row r="16" spans="1:15" ht="11.25">
      <c r="A16" s="51" t="str">
        <f>A10</f>
        <v>드루이드라이더</v>
      </c>
      <c r="B16" s="42">
        <f t="shared" si="0"/>
        <v>-197</v>
      </c>
      <c r="C16" s="42">
        <f t="shared" si="0"/>
        <v>-296</v>
      </c>
      <c r="D16" s="42">
        <f t="shared" si="0"/>
        <v>62</v>
      </c>
      <c r="E16" s="42">
        <f t="shared" si="0"/>
        <v>611</v>
      </c>
      <c r="H16" s="51" t="str">
        <f>A10</f>
        <v>드루이드라이더</v>
      </c>
      <c r="I16" s="42">
        <f t="shared" si="1"/>
        <v>-197</v>
      </c>
      <c r="J16" s="42">
        <f t="shared" si="1"/>
        <v>-296</v>
      </c>
      <c r="K16" s="42">
        <f t="shared" si="1"/>
        <v>62</v>
      </c>
      <c r="L16" s="42">
        <f t="shared" si="1"/>
        <v>611</v>
      </c>
      <c r="O16" s="5" t="s">
        <v>270</v>
      </c>
    </row>
    <row r="17" spans="1:15" ht="11.25">
      <c r="A17" s="51" t="str">
        <f>A11</f>
        <v>점토광산04</v>
      </c>
      <c r="B17" s="14">
        <f t="shared" si="0"/>
        <v>-212</v>
      </c>
      <c r="C17" s="14">
        <f t="shared" si="0"/>
        <v>-151</v>
      </c>
      <c r="D17" s="14">
        <f t="shared" si="0"/>
        <v>-33</v>
      </c>
      <c r="E17" s="14">
        <f t="shared" si="0"/>
        <v>496</v>
      </c>
      <c r="H17" s="51" t="str">
        <f>A11</f>
        <v>점토광산04</v>
      </c>
      <c r="I17" s="14">
        <f t="shared" si="1"/>
        <v>-212</v>
      </c>
      <c r="J17" s="14">
        <f t="shared" si="1"/>
        <v>-151</v>
      </c>
      <c r="K17" s="14">
        <f t="shared" si="1"/>
        <v>-33</v>
      </c>
      <c r="L17" s="14">
        <f t="shared" si="1"/>
        <v>496</v>
      </c>
      <c r="O17" s="5" t="s">
        <v>271</v>
      </c>
    </row>
    <row r="18" spans="1:15" ht="11.25">
      <c r="A18" s="50"/>
      <c r="H18" s="45"/>
      <c r="O18" s="5" t="s">
        <v>272</v>
      </c>
    </row>
    <row r="19" spans="1:15" ht="11.25">
      <c r="A19" s="50"/>
      <c r="B19" s="66" t="s">
        <v>420</v>
      </c>
      <c r="C19" s="67"/>
      <c r="D19" s="67"/>
      <c r="E19" s="67"/>
      <c r="F19" s="68"/>
      <c r="H19" s="45"/>
      <c r="I19" s="66" t="s">
        <v>421</v>
      </c>
      <c r="J19" s="67"/>
      <c r="K19" s="67"/>
      <c r="L19" s="67"/>
      <c r="M19" s="68"/>
      <c r="O19" s="5" t="s">
        <v>273</v>
      </c>
    </row>
    <row r="20" spans="1:15" ht="11.25">
      <c r="A20" s="51"/>
      <c r="B20" s="16" t="s">
        <v>0</v>
      </c>
      <c r="C20" s="16" t="s">
        <v>1</v>
      </c>
      <c r="D20" s="16" t="s">
        <v>2</v>
      </c>
      <c r="E20" s="16" t="s">
        <v>3</v>
      </c>
      <c r="F20" s="29" t="s">
        <v>196</v>
      </c>
      <c r="H20" s="45"/>
      <c r="I20" s="16" t="s">
        <v>0</v>
      </c>
      <c r="J20" s="16" t="s">
        <v>1</v>
      </c>
      <c r="K20" s="16" t="s">
        <v>2</v>
      </c>
      <c r="L20" s="16" t="s">
        <v>3</v>
      </c>
      <c r="M20" s="29" t="s">
        <v>196</v>
      </c>
      <c r="O20" s="5" t="s">
        <v>274</v>
      </c>
    </row>
    <row r="21" spans="1:15" ht="11.25">
      <c r="A21" s="51" t="str">
        <f>A9</f>
        <v>연구소03</v>
      </c>
      <c r="B21" s="18">
        <f aca="true" t="shared" si="2" ref="B21:E23">IF(B15&lt;0,ROUNDDOWN(B15*-1/I$9,0)+ROUND((B15*-1/I$9-ROUNDDOWN(B15*-1/I$9,0))*60,0)/100,0)</f>
        <v>2.07</v>
      </c>
      <c r="C21" s="18">
        <f t="shared" si="2"/>
        <v>2.41</v>
      </c>
      <c r="D21" s="18">
        <f t="shared" si="2"/>
        <v>0</v>
      </c>
      <c r="E21" s="18">
        <f t="shared" si="2"/>
        <v>0</v>
      </c>
      <c r="F21" s="30">
        <f>LARGE(B21:E21,1)</f>
        <v>2.41</v>
      </c>
      <c r="H21" s="51" t="str">
        <f>A9</f>
        <v>연구소03</v>
      </c>
      <c r="I21" s="18">
        <f aca="true" t="shared" si="3" ref="I21:L23">IF(I15&lt;0,ROUNDDOWN(I15*-1/I$9,0)+ROUND((I15*-1/I$9-ROUNDDOWN(I15*-1/I$9,0))*60,0)/100,0)</f>
        <v>2.07</v>
      </c>
      <c r="J21" s="18">
        <f t="shared" si="3"/>
        <v>2.41</v>
      </c>
      <c r="K21" s="18">
        <f t="shared" si="3"/>
        <v>0</v>
      </c>
      <c r="L21" s="18">
        <f t="shared" si="3"/>
        <v>0</v>
      </c>
      <c r="M21" s="30">
        <f>LARGE(I21:L21,1)</f>
        <v>2.41</v>
      </c>
      <c r="O21" s="5" t="s">
        <v>275</v>
      </c>
    </row>
    <row r="22" spans="1:15" ht="11.25">
      <c r="A22" s="51" t="str">
        <f>A10</f>
        <v>드루이드라이더</v>
      </c>
      <c r="B22" s="17">
        <f t="shared" si="2"/>
        <v>2.07</v>
      </c>
      <c r="C22" s="17">
        <f t="shared" si="2"/>
        <v>3.31</v>
      </c>
      <c r="D22" s="17">
        <f t="shared" si="2"/>
        <v>0</v>
      </c>
      <c r="E22" s="17">
        <f t="shared" si="2"/>
        <v>0</v>
      </c>
      <c r="F22" s="30">
        <f>LARGE(B22:E22,1)</f>
        <v>3.31</v>
      </c>
      <c r="H22" s="51" t="str">
        <f>A10</f>
        <v>드루이드라이더</v>
      </c>
      <c r="I22" s="17">
        <f t="shared" si="3"/>
        <v>2.07</v>
      </c>
      <c r="J22" s="17">
        <f t="shared" si="3"/>
        <v>3.31</v>
      </c>
      <c r="K22" s="17">
        <f t="shared" si="3"/>
        <v>0</v>
      </c>
      <c r="L22" s="17">
        <f t="shared" si="3"/>
        <v>0</v>
      </c>
      <c r="M22" s="30">
        <f>LARGE(I22:L22,1)</f>
        <v>3.31</v>
      </c>
      <c r="O22" s="5" t="s">
        <v>276</v>
      </c>
    </row>
    <row r="23" spans="1:15" ht="11.25">
      <c r="A23" s="51" t="str">
        <f>A11</f>
        <v>점토광산04</v>
      </c>
      <c r="B23" s="43">
        <f t="shared" si="2"/>
        <v>2.17</v>
      </c>
      <c r="C23" s="43">
        <f t="shared" si="2"/>
        <v>1.48</v>
      </c>
      <c r="D23" s="43">
        <f t="shared" si="2"/>
        <v>0.26</v>
      </c>
      <c r="E23" s="43">
        <f t="shared" si="2"/>
        <v>0</v>
      </c>
      <c r="F23" s="30">
        <f>LARGE(B23:E23,1)</f>
        <v>2.17</v>
      </c>
      <c r="H23" s="51" t="str">
        <f>A11</f>
        <v>점토광산04</v>
      </c>
      <c r="I23" s="43">
        <f t="shared" si="3"/>
        <v>2.17</v>
      </c>
      <c r="J23" s="43">
        <f t="shared" si="3"/>
        <v>1.48</v>
      </c>
      <c r="K23" s="43">
        <f t="shared" si="3"/>
        <v>0.26</v>
      </c>
      <c r="L23" s="43">
        <f t="shared" si="3"/>
        <v>0</v>
      </c>
      <c r="M23" s="30">
        <f>LARGE(I23:L23,1)</f>
        <v>2.17</v>
      </c>
      <c r="O23" s="5" t="s">
        <v>277</v>
      </c>
    </row>
    <row r="24" spans="1:15" ht="11.25">
      <c r="A24" s="50"/>
      <c r="H24" s="45"/>
      <c r="O24" s="5" t="s">
        <v>222</v>
      </c>
    </row>
    <row r="25" spans="1:15" ht="11.25">
      <c r="A25" s="50"/>
      <c r="B25" s="76" t="s">
        <v>452</v>
      </c>
      <c r="C25" s="76"/>
      <c r="D25" s="77"/>
      <c r="E25" s="77"/>
      <c r="F25" s="77"/>
      <c r="H25" s="45"/>
      <c r="I25" s="76" t="s">
        <v>454</v>
      </c>
      <c r="J25" s="76"/>
      <c r="K25" s="78"/>
      <c r="L25" s="78"/>
      <c r="M25" s="78"/>
      <c r="O25" s="5"/>
    </row>
    <row r="26" spans="1:15" ht="11.25">
      <c r="A26" s="50"/>
      <c r="B26" s="71" t="s">
        <v>450</v>
      </c>
      <c r="C26" s="71"/>
      <c r="D26" s="72">
        <f ca="1">NOW()</f>
        <v>39899.38671666667</v>
      </c>
      <c r="E26" s="73"/>
      <c r="F26" s="73"/>
      <c r="H26" s="45"/>
      <c r="I26" s="71" t="s">
        <v>451</v>
      </c>
      <c r="J26" s="71"/>
      <c r="K26" s="72">
        <v>39897.88660752315</v>
      </c>
      <c r="L26" s="73"/>
      <c r="M26" s="73"/>
      <c r="O26" s="5"/>
    </row>
    <row r="27" spans="1:15" ht="11.25">
      <c r="A27" s="51"/>
      <c r="B27" s="59">
        <f ca="1">NOW()</f>
        <v>39899.38671666667</v>
      </c>
      <c r="C27" s="59"/>
      <c r="D27" s="59"/>
      <c r="E27" s="59"/>
      <c r="F27" s="59"/>
      <c r="H27" s="51"/>
      <c r="I27" s="60" t="s">
        <v>422</v>
      </c>
      <c r="J27" s="60"/>
      <c r="K27" s="60"/>
      <c r="L27" s="60"/>
      <c r="M27" s="60"/>
      <c r="O27" s="22" t="s">
        <v>225</v>
      </c>
    </row>
    <row r="28" spans="1:15" ht="11.25">
      <c r="A28" s="51" t="str">
        <f>A9</f>
        <v>연구소03</v>
      </c>
      <c r="B28" s="61">
        <f>DATE(YEAR($K$26),MONTH($K$26),DAY($K$26))+IF((HOUR($K$26)+ROUNDDOWN(F21,0)+ROUNDDOWN((MINUTE($K$26)+(F21-ROUNDDOWN(F21,0))*100)/60,0))&gt;=24,1,0)+TIME(HOUR($K$26)+ROUNDDOWN(F21,0),MINUTE($K$26)+(F21-ROUNDDOWN(F21,0))*100,0)</f>
        <v>39897.99791666667</v>
      </c>
      <c r="C28" s="62"/>
      <c r="D28" s="62"/>
      <c r="E28" s="62"/>
      <c r="F28" s="62"/>
      <c r="H28" s="51" t="str">
        <f>A9</f>
        <v>연구소03</v>
      </c>
      <c r="I28" s="61">
        <f>DATE(YEAR($K$26),MONTH($K$26),DAY($K$26))+IF((HOUR($K$26)+ROUNDDOWN(M21,0)+ROUNDDOWN((MINUTE($K$26)+(M21-ROUNDDOWN(M21,0))*100)/60,0))&gt;=24,1,0)+TIME(HOUR($K$26)+ROUNDDOWN(M21,0),MINUTE($K$26)+(M21-ROUNDDOWN(M21,0))*100,0)</f>
        <v>39897.99791666667</v>
      </c>
      <c r="J28" s="62"/>
      <c r="K28" s="62"/>
      <c r="L28" s="62"/>
      <c r="M28" s="62"/>
      <c r="O28" s="5" t="s">
        <v>101</v>
      </c>
    </row>
    <row r="29" spans="1:15" ht="11.25">
      <c r="A29" s="51" t="str">
        <f>A10</f>
        <v>드루이드라이더</v>
      </c>
      <c r="B29" s="63">
        <f>DATE(YEAR($K$26),MONTH($K$26),DAY($K$26))+IF((HOUR($K$26)+ROUNDDOWN(F22,0)+ROUNDDOWN((MINUTE($K$26)+(F22-ROUNDDOWN(F22,0))*100)/60,0))&gt;=24,1,0)+TIME(HOUR($K$26)+ROUNDDOWN(F22,0),MINUTE($K$26)+(F22-ROUNDDOWN(F22,0))*100,0)</f>
        <v>39898.032638888886</v>
      </c>
      <c r="C29" s="64"/>
      <c r="D29" s="64"/>
      <c r="E29" s="64"/>
      <c r="F29" s="64"/>
      <c r="G29" s="44"/>
      <c r="H29" s="51" t="str">
        <f>A10</f>
        <v>드루이드라이더</v>
      </c>
      <c r="I29" s="63">
        <f>DATE(YEAR($K$26),MONTH($K$26),DAY($K$26))+IF((HOUR($K$26)+ROUNDDOWN(M22,0)+ROUNDDOWN((MINUTE($K$26)+(M22-ROUNDDOWN(M22,0))*100)/60,0))&gt;=24,1,0)+TIME(HOUR($K$26)+ROUNDDOWN(M22,0),MINUTE($K$26)+(M22-ROUNDDOWN(M22,0))*100,0)</f>
        <v>39898.032638888886</v>
      </c>
      <c r="J29" s="64"/>
      <c r="K29" s="64"/>
      <c r="L29" s="64"/>
      <c r="M29" s="64"/>
      <c r="O29" s="5" t="s">
        <v>34</v>
      </c>
    </row>
    <row r="30" spans="1:15" ht="11.25">
      <c r="A30" s="51" t="str">
        <f>A11</f>
        <v>점토광산04</v>
      </c>
      <c r="B30" s="55">
        <f>DATE(YEAR($K$26),MONTH($K$26),DAY($K$26))+IF((HOUR($K$26)+ROUNDDOWN(F23,0)+ROUNDDOWN((MINUTE($K$26)+(F23-ROUNDDOWN(F23,0))*100)/60,0))&gt;=24,1,0)+TIME(HOUR($K$26)+ROUNDDOWN(F23,0),MINUTE($K$26)+(F23-ROUNDDOWN(F23,0))*100,0)</f>
        <v>39897.98125</v>
      </c>
      <c r="C30" s="56"/>
      <c r="D30" s="56"/>
      <c r="E30" s="56"/>
      <c r="F30" s="56"/>
      <c r="G30" s="44"/>
      <c r="H30" s="51" t="str">
        <f>A11</f>
        <v>점토광산04</v>
      </c>
      <c r="I30" s="55">
        <f>DATE(YEAR($K$26),MONTH($K$26),DAY($K$26))+IF((HOUR($K$26)+ROUNDDOWN(M23,0)+ROUNDDOWN((MINUTE($K$26)+(M23-ROUNDDOWN(M23,0))*100)/60,0))&gt;=24,1,0)+TIME(HOUR($K$26)+ROUNDDOWN(M23,0),MINUTE($K$26)+(M23-ROUNDDOWN(M23,0))*100,0)</f>
        <v>39897.98125</v>
      </c>
      <c r="J30" s="56"/>
      <c r="K30" s="56"/>
      <c r="L30" s="56"/>
      <c r="M30" s="56"/>
      <c r="O30" s="5" t="s">
        <v>100</v>
      </c>
    </row>
    <row r="31" spans="2:15" ht="11.25">
      <c r="B31" s="19"/>
      <c r="C31" s="19"/>
      <c r="D31" s="19"/>
      <c r="E31" s="19"/>
      <c r="F31" s="44"/>
      <c r="G31" s="44"/>
      <c r="I31" s="19"/>
      <c r="J31" s="19"/>
      <c r="K31" s="19"/>
      <c r="L31" s="19"/>
      <c r="M31" s="19"/>
      <c r="O31" s="5" t="s">
        <v>331</v>
      </c>
    </row>
    <row r="32" spans="1:15" ht="11.25">
      <c r="A32" s="54" t="s">
        <v>327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O32" s="5" t="s">
        <v>332</v>
      </c>
    </row>
    <row r="33" spans="1:15" ht="11.25">
      <c r="A33" s="54" t="s">
        <v>370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O33" s="5" t="s">
        <v>333</v>
      </c>
    </row>
    <row r="34" spans="1:15" ht="11.25">
      <c r="A34" s="54" t="s">
        <v>456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O34" s="5" t="s">
        <v>334</v>
      </c>
    </row>
    <row r="35" spans="1:15" ht="11.25">
      <c r="A35" s="54" t="s">
        <v>424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" t="s">
        <v>335</v>
      </c>
    </row>
    <row r="36" spans="8:15" ht="11.25">
      <c r="H36" s="74"/>
      <c r="I36" s="74"/>
      <c r="J36" s="74"/>
      <c r="K36" s="74"/>
      <c r="L36" s="74"/>
      <c r="O36" s="5" t="s">
        <v>336</v>
      </c>
    </row>
    <row r="37" spans="1:15" ht="11.25">
      <c r="A37" s="4" t="s">
        <v>193</v>
      </c>
      <c r="B37" s="4"/>
      <c r="H37" s="20"/>
      <c r="I37" s="20"/>
      <c r="J37" s="20"/>
      <c r="K37" s="20"/>
      <c r="L37" s="20"/>
      <c r="M37" s="20"/>
      <c r="O37" s="5" t="s">
        <v>337</v>
      </c>
    </row>
    <row r="38" spans="1:15" ht="11.25">
      <c r="A38" s="5" t="s">
        <v>192</v>
      </c>
      <c r="B38" s="32" t="s">
        <v>259</v>
      </c>
      <c r="H38" s="20"/>
      <c r="I38" s="20"/>
      <c r="J38" s="20"/>
      <c r="K38" s="20"/>
      <c r="L38" s="20"/>
      <c r="M38" s="20"/>
      <c r="O38" s="5" t="s">
        <v>338</v>
      </c>
    </row>
    <row r="39" spans="1:15" ht="11.25">
      <c r="A39" s="5" t="s">
        <v>328</v>
      </c>
      <c r="B39" s="32" t="s">
        <v>258</v>
      </c>
      <c r="C39" s="19"/>
      <c r="D39" s="19"/>
      <c r="E39" s="19"/>
      <c r="F39" s="57"/>
      <c r="G39" s="57"/>
      <c r="H39" s="57"/>
      <c r="I39" s="19"/>
      <c r="J39" s="57"/>
      <c r="K39" s="57"/>
      <c r="L39" s="57"/>
      <c r="M39" s="57"/>
      <c r="O39" s="5" t="s">
        <v>339</v>
      </c>
    </row>
    <row r="40" spans="1:15" ht="11.25">
      <c r="A40" s="5" t="s">
        <v>5</v>
      </c>
      <c r="B40" s="32" t="s">
        <v>260</v>
      </c>
      <c r="C40" s="19">
        <f>VLOOKUP(A41&amp;B41,_data1,8,FALSE)</f>
        <v>1200</v>
      </c>
      <c r="D40" s="70"/>
      <c r="E40" s="70"/>
      <c r="F40" s="58"/>
      <c r="G40" s="58"/>
      <c r="H40" s="58"/>
      <c r="I40" s="58"/>
      <c r="J40" s="75"/>
      <c r="K40" s="75"/>
      <c r="L40" s="75"/>
      <c r="M40" s="75"/>
      <c r="O40" s="5" t="s">
        <v>340</v>
      </c>
    </row>
    <row r="41" spans="1:15" ht="11.25">
      <c r="A41" s="5" t="s">
        <v>4</v>
      </c>
      <c r="B41" s="32" t="s">
        <v>258</v>
      </c>
      <c r="C41" s="19">
        <f>VLOOKUP(A42&amp;B42,_data1,8,FALSE)</f>
        <v>1700</v>
      </c>
      <c r="D41" s="70"/>
      <c r="E41" s="70"/>
      <c r="F41" s="58"/>
      <c r="G41" s="58"/>
      <c r="H41" s="58"/>
      <c r="I41" s="58"/>
      <c r="J41" s="58"/>
      <c r="K41" s="57"/>
      <c r="L41" s="57"/>
      <c r="M41" s="57"/>
      <c r="O41" s="5" t="s">
        <v>341</v>
      </c>
    </row>
    <row r="42" spans="1:15" ht="11.25">
      <c r="A42" s="5" t="s">
        <v>197</v>
      </c>
      <c r="B42" s="32" t="s">
        <v>260</v>
      </c>
      <c r="C42" s="19">
        <f>VLOOKUP(LEFT(A43,4)&amp;B43,_data1,9,FALSE)</f>
        <v>2000</v>
      </c>
      <c r="D42" s="70"/>
      <c r="E42" s="70"/>
      <c r="F42" s="58"/>
      <c r="G42" s="58"/>
      <c r="H42" s="58"/>
      <c r="I42" s="58"/>
      <c r="J42" s="58"/>
      <c r="K42" s="57"/>
      <c r="L42" s="57"/>
      <c r="M42" s="57"/>
      <c r="O42" s="5" t="s">
        <v>342</v>
      </c>
    </row>
    <row r="43" spans="1:15" ht="11.25">
      <c r="A43" s="5" t="s">
        <v>189</v>
      </c>
      <c r="B43" s="32" t="s">
        <v>256</v>
      </c>
      <c r="C43" s="19">
        <f>VLOOKUP(LEFT(A44,4)&amp;B44,_data1,9,FALSE)</f>
        <v>0</v>
      </c>
      <c r="D43" s="70"/>
      <c r="E43" s="70"/>
      <c r="F43" s="58"/>
      <c r="G43" s="58"/>
      <c r="H43" s="58"/>
      <c r="I43" s="58"/>
      <c r="J43" s="58"/>
      <c r="K43" s="57"/>
      <c r="L43" s="57"/>
      <c r="M43" s="57"/>
      <c r="O43" s="5" t="s">
        <v>343</v>
      </c>
    </row>
    <row r="44" spans="1:15" ht="11.25">
      <c r="A44" s="5" t="s">
        <v>190</v>
      </c>
      <c r="B44" s="32" t="s">
        <v>169</v>
      </c>
      <c r="C44" s="19">
        <f>VLOOKUP(LEFT(A45,4)&amp;B45,_data1,9,FALSE)</f>
        <v>0</v>
      </c>
      <c r="D44" s="19"/>
      <c r="E44" s="19"/>
      <c r="F44" s="69"/>
      <c r="G44" s="69"/>
      <c r="H44" s="69"/>
      <c r="I44" s="69"/>
      <c r="J44" s="19"/>
      <c r="K44" s="19"/>
      <c r="L44" s="19"/>
      <c r="M44" s="19"/>
      <c r="O44" s="5" t="s">
        <v>344</v>
      </c>
    </row>
    <row r="45" spans="1:15" ht="11.25">
      <c r="A45" s="5" t="s">
        <v>191</v>
      </c>
      <c r="B45" s="32" t="s">
        <v>169</v>
      </c>
      <c r="C45" s="19"/>
      <c r="O45" s="5" t="s">
        <v>345</v>
      </c>
    </row>
    <row r="46" spans="1:15" ht="11.25">
      <c r="A46" s="5" t="s">
        <v>322</v>
      </c>
      <c r="B46" s="32" t="s">
        <v>258</v>
      </c>
      <c r="O46" s="5" t="s">
        <v>346</v>
      </c>
    </row>
    <row r="47" spans="1:15" ht="11.25">
      <c r="A47" s="5" t="s">
        <v>199</v>
      </c>
      <c r="B47" s="32" t="s">
        <v>258</v>
      </c>
      <c r="N47" s="19"/>
      <c r="O47" s="5" t="s">
        <v>347</v>
      </c>
    </row>
    <row r="48" spans="1:15" ht="11.25">
      <c r="A48" s="5" t="s">
        <v>200</v>
      </c>
      <c r="B48" s="32" t="s">
        <v>259</v>
      </c>
      <c r="N48" s="19"/>
      <c r="O48" s="5" t="s">
        <v>348</v>
      </c>
    </row>
    <row r="49" spans="1:15" ht="11.25">
      <c r="A49" s="5" t="s">
        <v>254</v>
      </c>
      <c r="B49" s="32">
        <v>30</v>
      </c>
      <c r="N49" s="19"/>
      <c r="O49" s="5" t="s">
        <v>349</v>
      </c>
    </row>
    <row r="50" spans="1:15" ht="11.25">
      <c r="A50" s="5" t="s">
        <v>255</v>
      </c>
      <c r="B50" s="32" t="s">
        <v>169</v>
      </c>
      <c r="N50" s="19"/>
      <c r="O50" s="5" t="s">
        <v>43</v>
      </c>
    </row>
    <row r="51" spans="1:15" ht="11.25">
      <c r="A51" s="5" t="s">
        <v>257</v>
      </c>
      <c r="B51" s="32" t="s">
        <v>259</v>
      </c>
      <c r="D51" s="37"/>
      <c r="E51" s="37"/>
      <c r="F51" s="37"/>
      <c r="G51" s="37"/>
      <c r="M51" s="37"/>
      <c r="N51" s="19"/>
      <c r="O51" s="5" t="s">
        <v>104</v>
      </c>
    </row>
    <row r="52" spans="2:15" ht="11.2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19"/>
      <c r="O52" s="5" t="s">
        <v>105</v>
      </c>
    </row>
    <row r="53" spans="1:15" ht="11.25">
      <c r="A53" s="54"/>
      <c r="B53" s="54"/>
      <c r="C53" s="54"/>
      <c r="D53" s="54"/>
      <c r="E53" s="54"/>
      <c r="F53" s="54"/>
      <c r="G53" s="54"/>
      <c r="H53" s="37"/>
      <c r="I53" s="37"/>
      <c r="J53" s="37"/>
      <c r="K53" s="37"/>
      <c r="L53" s="37"/>
      <c r="M53" s="37"/>
      <c r="O53" s="5" t="s">
        <v>106</v>
      </c>
    </row>
    <row r="54" spans="1:15" ht="11.25">
      <c r="A54" s="54" t="s">
        <v>407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O54" s="5" t="s">
        <v>108</v>
      </c>
    </row>
    <row r="55" spans="1:15" ht="11.25">
      <c r="A55" s="54" t="s">
        <v>458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O55" s="5" t="s">
        <v>107</v>
      </c>
    </row>
    <row r="56" spans="1:15" ht="11.25">
      <c r="A56" s="54" t="s">
        <v>459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O56" s="5" t="s">
        <v>109</v>
      </c>
    </row>
    <row r="57" spans="6:15" ht="11.25">
      <c r="F57" s="1"/>
      <c r="G57" s="1"/>
      <c r="H57" s="1"/>
      <c r="O57" s="5" t="s">
        <v>300</v>
      </c>
    </row>
    <row r="58" spans="6:15" ht="11.25">
      <c r="F58" s="1"/>
      <c r="G58" s="1"/>
      <c r="H58" s="1"/>
      <c r="O58" s="5" t="s">
        <v>301</v>
      </c>
    </row>
    <row r="59" spans="6:15" ht="11.25">
      <c r="F59" s="1"/>
      <c r="G59" s="1"/>
      <c r="H59" s="1"/>
      <c r="O59" s="5" t="s">
        <v>302</v>
      </c>
    </row>
    <row r="60" ht="11.25">
      <c r="O60" s="5" t="s">
        <v>303</v>
      </c>
    </row>
    <row r="61" ht="11.25">
      <c r="O61" s="5" t="s">
        <v>304</v>
      </c>
    </row>
    <row r="62" ht="11.25">
      <c r="O62" s="5" t="s">
        <v>305</v>
      </c>
    </row>
    <row r="63" ht="11.25">
      <c r="O63" s="5" t="s">
        <v>306</v>
      </c>
    </row>
    <row r="64" ht="11.25">
      <c r="O64" s="5" t="s">
        <v>307</v>
      </c>
    </row>
    <row r="65" ht="11.25">
      <c r="O65" s="5" t="s">
        <v>308</v>
      </c>
    </row>
    <row r="66" ht="11.25">
      <c r="O66" s="5" t="s">
        <v>309</v>
      </c>
    </row>
    <row r="67" ht="11.25">
      <c r="O67" s="5" t="s">
        <v>310</v>
      </c>
    </row>
    <row r="68" ht="11.25">
      <c r="O68" s="5" t="s">
        <v>311</v>
      </c>
    </row>
    <row r="69" ht="11.25">
      <c r="O69" s="5" t="s">
        <v>312</v>
      </c>
    </row>
    <row r="70" ht="11.25">
      <c r="O70" s="5" t="s">
        <v>313</v>
      </c>
    </row>
    <row r="71" ht="11.25">
      <c r="O71" s="5" t="s">
        <v>208</v>
      </c>
    </row>
    <row r="72" ht="11.25">
      <c r="O72" s="5" t="s">
        <v>224</v>
      </c>
    </row>
    <row r="73" ht="11.25">
      <c r="O73" s="5" t="s">
        <v>223</v>
      </c>
    </row>
    <row r="74" ht="11.25">
      <c r="O74" s="5" t="s">
        <v>110</v>
      </c>
    </row>
    <row r="75" ht="11.25">
      <c r="O75" s="5" t="s">
        <v>111</v>
      </c>
    </row>
    <row r="76" ht="11.25">
      <c r="O76" s="5" t="s">
        <v>206</v>
      </c>
    </row>
    <row r="77" ht="11.25">
      <c r="O77" s="22" t="s">
        <v>55</v>
      </c>
    </row>
    <row r="78" ht="11.25">
      <c r="O78" s="47" t="s">
        <v>427</v>
      </c>
    </row>
    <row r="79" ht="11.25">
      <c r="O79" s="5" t="s">
        <v>113</v>
      </c>
    </row>
    <row r="80" ht="11.25">
      <c r="O80" s="5" t="s">
        <v>388</v>
      </c>
    </row>
    <row r="81" ht="11.25">
      <c r="O81" s="5" t="s">
        <v>389</v>
      </c>
    </row>
    <row r="82" ht="11.25">
      <c r="O82" s="5" t="s">
        <v>390</v>
      </c>
    </row>
    <row r="83" ht="11.25">
      <c r="O83" s="5" t="s">
        <v>391</v>
      </c>
    </row>
    <row r="84" ht="11.25">
      <c r="O84" s="5" t="s">
        <v>392</v>
      </c>
    </row>
    <row r="85" ht="11.25">
      <c r="O85" s="5" t="s">
        <v>393</v>
      </c>
    </row>
    <row r="86" ht="11.25">
      <c r="O86" s="5" t="s">
        <v>394</v>
      </c>
    </row>
    <row r="87" ht="11.25">
      <c r="O87" s="5" t="s">
        <v>395</v>
      </c>
    </row>
    <row r="88" ht="11.25">
      <c r="O88" s="5" t="s">
        <v>396</v>
      </c>
    </row>
    <row r="89" ht="11.25">
      <c r="O89" s="5" t="s">
        <v>397</v>
      </c>
    </row>
    <row r="90" ht="11.25">
      <c r="O90" s="5" t="s">
        <v>398</v>
      </c>
    </row>
    <row r="91" ht="11.25">
      <c r="O91" s="5" t="s">
        <v>399</v>
      </c>
    </row>
    <row r="92" ht="11.25">
      <c r="O92" s="5" t="s">
        <v>400</v>
      </c>
    </row>
    <row r="93" ht="11.25">
      <c r="O93" s="5" t="s">
        <v>401</v>
      </c>
    </row>
    <row r="94" ht="11.25">
      <c r="O94" s="5" t="s">
        <v>402</v>
      </c>
    </row>
    <row r="95" ht="11.25">
      <c r="O95" s="5" t="s">
        <v>403</v>
      </c>
    </row>
    <row r="96" ht="11.25">
      <c r="O96" s="5" t="s">
        <v>404</v>
      </c>
    </row>
    <row r="97" ht="11.25">
      <c r="O97" s="5" t="s">
        <v>405</v>
      </c>
    </row>
    <row r="98" ht="11.25">
      <c r="O98" s="5" t="s">
        <v>406</v>
      </c>
    </row>
    <row r="99" ht="11.25">
      <c r="O99" s="5" t="s">
        <v>205</v>
      </c>
    </row>
    <row r="100" ht="11.25">
      <c r="O100" s="5" t="s">
        <v>112</v>
      </c>
    </row>
    <row r="101" ht="11.25">
      <c r="O101" s="5" t="s">
        <v>114</v>
      </c>
    </row>
    <row r="102" ht="11.25">
      <c r="O102" s="5" t="s">
        <v>115</v>
      </c>
    </row>
    <row r="103" ht="11.25">
      <c r="O103" s="5" t="s">
        <v>116</v>
      </c>
    </row>
    <row r="104" ht="11.25">
      <c r="O104" s="5" t="s">
        <v>117</v>
      </c>
    </row>
    <row r="105" ht="11.25">
      <c r="O105" s="5" t="s">
        <v>118</v>
      </c>
    </row>
    <row r="106" ht="11.25">
      <c r="O106" s="5" t="s">
        <v>119</v>
      </c>
    </row>
    <row r="107" ht="11.25">
      <c r="O107" s="5" t="s">
        <v>120</v>
      </c>
    </row>
    <row r="108" ht="11.25">
      <c r="O108" s="5" t="s">
        <v>121</v>
      </c>
    </row>
    <row r="109" ht="11.25">
      <c r="O109" s="5" t="s">
        <v>63</v>
      </c>
    </row>
    <row r="110" ht="11.25">
      <c r="O110" s="5" t="s">
        <v>64</v>
      </c>
    </row>
    <row r="111" ht="11.25">
      <c r="O111" s="5" t="s">
        <v>65</v>
      </c>
    </row>
    <row r="112" ht="11.25">
      <c r="O112" s="5" t="s">
        <v>66</v>
      </c>
    </row>
    <row r="113" ht="11.25">
      <c r="O113" s="5" t="s">
        <v>67</v>
      </c>
    </row>
    <row r="114" ht="11.25">
      <c r="O114" s="5" t="s">
        <v>68</v>
      </c>
    </row>
    <row r="115" ht="11.25">
      <c r="O115" s="5" t="s">
        <v>69</v>
      </c>
    </row>
    <row r="116" ht="11.25">
      <c r="O116" s="5" t="s">
        <v>70</v>
      </c>
    </row>
    <row r="117" ht="11.25">
      <c r="O117" s="5" t="s">
        <v>71</v>
      </c>
    </row>
    <row r="118" ht="11.25">
      <c r="O118" s="5" t="s">
        <v>72</v>
      </c>
    </row>
    <row r="119" ht="11.25">
      <c r="O119" s="5" t="s">
        <v>73</v>
      </c>
    </row>
    <row r="120" ht="11.25">
      <c r="O120" s="5" t="s">
        <v>213</v>
      </c>
    </row>
    <row r="121" ht="11.25">
      <c r="O121" s="5" t="s">
        <v>235</v>
      </c>
    </row>
    <row r="122" ht="11.25">
      <c r="O122" s="5" t="s">
        <v>236</v>
      </c>
    </row>
    <row r="123" ht="11.25">
      <c r="O123" s="5" t="s">
        <v>237</v>
      </c>
    </row>
    <row r="124" ht="11.25">
      <c r="O124" s="5" t="s">
        <v>238</v>
      </c>
    </row>
    <row r="125" ht="11.25">
      <c r="O125" s="5" t="s">
        <v>122</v>
      </c>
    </row>
    <row r="126" ht="11.25">
      <c r="O126" s="5" t="s">
        <v>123</v>
      </c>
    </row>
    <row r="127" ht="11.25">
      <c r="O127" s="5" t="s">
        <v>124</v>
      </c>
    </row>
    <row r="128" ht="11.25">
      <c r="O128" s="5" t="s">
        <v>323</v>
      </c>
    </row>
    <row r="129" ht="11.25">
      <c r="O129" s="5" t="s">
        <v>371</v>
      </c>
    </row>
    <row r="130" ht="11.25">
      <c r="O130" s="5" t="s">
        <v>372</v>
      </c>
    </row>
    <row r="131" ht="11.25">
      <c r="O131" s="5" t="s">
        <v>373</v>
      </c>
    </row>
    <row r="132" ht="11.25">
      <c r="O132" s="5" t="s">
        <v>374</v>
      </c>
    </row>
    <row r="133" ht="11.25">
      <c r="O133" s="5" t="s">
        <v>375</v>
      </c>
    </row>
    <row r="134" ht="11.25">
      <c r="O134" s="5" t="s">
        <v>376</v>
      </c>
    </row>
    <row r="135" ht="11.25">
      <c r="O135" s="5" t="s">
        <v>377</v>
      </c>
    </row>
    <row r="136" ht="11.25">
      <c r="O136" s="5" t="s">
        <v>378</v>
      </c>
    </row>
    <row r="137" ht="11.25">
      <c r="O137" s="5" t="s">
        <v>379</v>
      </c>
    </row>
    <row r="138" ht="11.25">
      <c r="O138" s="5" t="s">
        <v>380</v>
      </c>
    </row>
    <row r="139" ht="11.25">
      <c r="O139" s="5" t="s">
        <v>381</v>
      </c>
    </row>
    <row r="140" ht="11.25">
      <c r="O140" s="5" t="s">
        <v>382</v>
      </c>
    </row>
    <row r="141" ht="11.25">
      <c r="O141" s="5" t="s">
        <v>383</v>
      </c>
    </row>
    <row r="142" ht="11.25">
      <c r="O142" s="5" t="s">
        <v>384</v>
      </c>
    </row>
    <row r="143" ht="11.25">
      <c r="O143" s="5" t="s">
        <v>385</v>
      </c>
    </row>
    <row r="144" ht="11.25">
      <c r="O144" s="5" t="s">
        <v>386</v>
      </c>
    </row>
    <row r="145" ht="11.25">
      <c r="O145" s="5" t="s">
        <v>387</v>
      </c>
    </row>
    <row r="146" ht="11.25">
      <c r="O146" s="5" t="s">
        <v>125</v>
      </c>
    </row>
    <row r="147" ht="11.25">
      <c r="O147" s="5" t="s">
        <v>126</v>
      </c>
    </row>
    <row r="148" ht="11.25">
      <c r="O148" s="5" t="s">
        <v>127</v>
      </c>
    </row>
    <row r="149" ht="11.25">
      <c r="O149" s="5" t="s">
        <v>128</v>
      </c>
    </row>
    <row r="150" ht="11.25">
      <c r="O150" s="5" t="s">
        <v>129</v>
      </c>
    </row>
    <row r="151" ht="11.25">
      <c r="O151" s="5" t="s">
        <v>130</v>
      </c>
    </row>
    <row r="152" ht="11.25">
      <c r="O152" s="5" t="s">
        <v>131</v>
      </c>
    </row>
    <row r="153" ht="11.25">
      <c r="O153" s="5" t="s">
        <v>132</v>
      </c>
    </row>
    <row r="154" ht="11.25">
      <c r="O154" s="5" t="s">
        <v>133</v>
      </c>
    </row>
    <row r="155" ht="11.25">
      <c r="O155" s="5" t="s">
        <v>134</v>
      </c>
    </row>
    <row r="156" ht="11.25">
      <c r="O156" s="5" t="s">
        <v>135</v>
      </c>
    </row>
    <row r="157" ht="11.25">
      <c r="O157" s="5" t="s">
        <v>96</v>
      </c>
    </row>
    <row r="158" ht="11.25">
      <c r="O158" s="5" t="s">
        <v>136</v>
      </c>
    </row>
    <row r="159" ht="11.25">
      <c r="O159" s="5" t="s">
        <v>137</v>
      </c>
    </row>
    <row r="160" ht="11.25">
      <c r="O160" s="5" t="s">
        <v>210</v>
      </c>
    </row>
    <row r="161" ht="11.25">
      <c r="O161" s="5" t="s">
        <v>47</v>
      </c>
    </row>
    <row r="162" ht="11.25">
      <c r="O162" s="5" t="s">
        <v>138</v>
      </c>
    </row>
    <row r="163" ht="11.25">
      <c r="O163" s="5" t="s">
        <v>429</v>
      </c>
    </row>
    <row r="164" ht="11.25">
      <c r="O164" s="5" t="s">
        <v>430</v>
      </c>
    </row>
    <row r="165" ht="11.25">
      <c r="O165" s="5" t="s">
        <v>431</v>
      </c>
    </row>
    <row r="166" ht="11.25">
      <c r="O166" s="5" t="s">
        <v>432</v>
      </c>
    </row>
    <row r="167" ht="11.25">
      <c r="O167" s="5" t="s">
        <v>433</v>
      </c>
    </row>
    <row r="168" ht="11.25">
      <c r="O168" s="5" t="s">
        <v>434</v>
      </c>
    </row>
    <row r="169" ht="11.25">
      <c r="O169" s="5" t="s">
        <v>435</v>
      </c>
    </row>
    <row r="170" ht="11.25">
      <c r="O170" s="5" t="s">
        <v>436</v>
      </c>
    </row>
    <row r="171" ht="11.25">
      <c r="O171" s="5" t="s">
        <v>437</v>
      </c>
    </row>
    <row r="172" ht="11.25">
      <c r="O172" s="5" t="s">
        <v>438</v>
      </c>
    </row>
    <row r="173" ht="11.25">
      <c r="O173" s="5" t="s">
        <v>439</v>
      </c>
    </row>
    <row r="174" ht="11.25">
      <c r="O174" s="5" t="s">
        <v>440</v>
      </c>
    </row>
    <row r="175" ht="11.25">
      <c r="O175" s="5" t="s">
        <v>441</v>
      </c>
    </row>
    <row r="176" ht="11.25">
      <c r="O176" s="5" t="s">
        <v>442</v>
      </c>
    </row>
    <row r="177" ht="11.25">
      <c r="O177" s="5" t="s">
        <v>443</v>
      </c>
    </row>
    <row r="178" ht="11.25">
      <c r="O178" s="5" t="s">
        <v>444</v>
      </c>
    </row>
    <row r="179" ht="11.25">
      <c r="O179" s="5" t="s">
        <v>445</v>
      </c>
    </row>
    <row r="180" ht="11.25">
      <c r="O180" s="5" t="s">
        <v>446</v>
      </c>
    </row>
    <row r="181" ht="11.25">
      <c r="O181" s="5" t="s">
        <v>447</v>
      </c>
    </row>
    <row r="182" ht="11.25">
      <c r="O182" s="5" t="s">
        <v>350</v>
      </c>
    </row>
    <row r="183" ht="11.25">
      <c r="O183" s="5" t="s">
        <v>139</v>
      </c>
    </row>
    <row r="184" ht="11.25">
      <c r="O184" s="5" t="s">
        <v>351</v>
      </c>
    </row>
    <row r="185" ht="11.25">
      <c r="O185" s="5" t="s">
        <v>352</v>
      </c>
    </row>
    <row r="186" ht="11.25">
      <c r="O186" s="5" t="s">
        <v>353</v>
      </c>
    </row>
    <row r="187" ht="11.25">
      <c r="O187" s="5" t="s">
        <v>354</v>
      </c>
    </row>
    <row r="188" ht="11.25">
      <c r="O188" s="5" t="s">
        <v>355</v>
      </c>
    </row>
    <row r="189" ht="11.25">
      <c r="O189" s="5" t="s">
        <v>356</v>
      </c>
    </row>
    <row r="190" ht="11.25">
      <c r="O190" s="5" t="s">
        <v>357</v>
      </c>
    </row>
    <row r="191" ht="11.25">
      <c r="O191" s="5" t="s">
        <v>358</v>
      </c>
    </row>
    <row r="192" ht="11.25">
      <c r="O192" s="5" t="s">
        <v>359</v>
      </c>
    </row>
    <row r="193" ht="11.25">
      <c r="O193" s="5" t="s">
        <v>360</v>
      </c>
    </row>
    <row r="194" ht="11.25">
      <c r="O194" s="5" t="s">
        <v>361</v>
      </c>
    </row>
    <row r="195" ht="11.25">
      <c r="O195" s="5" t="s">
        <v>362</v>
      </c>
    </row>
    <row r="196" ht="11.25">
      <c r="O196" s="5" t="s">
        <v>363</v>
      </c>
    </row>
    <row r="197" ht="11.25">
      <c r="O197" s="5" t="s">
        <v>364</v>
      </c>
    </row>
    <row r="198" ht="11.25">
      <c r="O198" s="5" t="s">
        <v>365</v>
      </c>
    </row>
    <row r="199" ht="11.25">
      <c r="O199" s="5" t="s">
        <v>366</v>
      </c>
    </row>
    <row r="200" ht="11.25">
      <c r="O200" s="5" t="s">
        <v>367</v>
      </c>
    </row>
    <row r="201" ht="11.25">
      <c r="O201" s="5" t="s">
        <v>368</v>
      </c>
    </row>
    <row r="202" ht="11.25">
      <c r="O202" s="5" t="s">
        <v>369</v>
      </c>
    </row>
    <row r="203" ht="11.25">
      <c r="O203" s="5" t="s">
        <v>50</v>
      </c>
    </row>
    <row r="204" ht="11.25">
      <c r="O204" s="5" t="s">
        <v>140</v>
      </c>
    </row>
    <row r="205" ht="11.25">
      <c r="O205" s="5" t="s">
        <v>141</v>
      </c>
    </row>
    <row r="206" ht="11.25">
      <c r="O206" s="5" t="s">
        <v>142</v>
      </c>
    </row>
    <row r="207" ht="11.25">
      <c r="O207" s="5" t="s">
        <v>143</v>
      </c>
    </row>
    <row r="208" ht="11.25">
      <c r="O208" s="5" t="s">
        <v>144</v>
      </c>
    </row>
    <row r="209" ht="11.25">
      <c r="O209" s="5" t="s">
        <v>145</v>
      </c>
    </row>
    <row r="210" ht="11.25">
      <c r="O210" s="5" t="s">
        <v>146</v>
      </c>
    </row>
    <row r="211" ht="11.25">
      <c r="O211" s="5" t="s">
        <v>147</v>
      </c>
    </row>
    <row r="212" ht="11.25">
      <c r="O212" s="5" t="s">
        <v>148</v>
      </c>
    </row>
    <row r="213" ht="11.25">
      <c r="O213" s="5" t="s">
        <v>149</v>
      </c>
    </row>
    <row r="214" ht="11.25">
      <c r="O214" s="5" t="s">
        <v>150</v>
      </c>
    </row>
    <row r="215" ht="11.25">
      <c r="O215" s="5" t="s">
        <v>151</v>
      </c>
    </row>
    <row r="216" ht="11.25">
      <c r="O216" s="5" t="s">
        <v>152</v>
      </c>
    </row>
    <row r="217" ht="11.25">
      <c r="O217" s="5" t="s">
        <v>74</v>
      </c>
    </row>
    <row r="218" ht="11.25">
      <c r="O218" s="5" t="s">
        <v>75</v>
      </c>
    </row>
    <row r="219" ht="11.25">
      <c r="O219" s="5" t="s">
        <v>76</v>
      </c>
    </row>
    <row r="220" ht="11.25">
      <c r="O220" s="5" t="s">
        <v>77</v>
      </c>
    </row>
    <row r="221" ht="11.25">
      <c r="O221" s="5" t="s">
        <v>78</v>
      </c>
    </row>
    <row r="222" ht="11.25">
      <c r="O222" s="5" t="s">
        <v>79</v>
      </c>
    </row>
    <row r="223" ht="11.25">
      <c r="O223" s="5" t="s">
        <v>80</v>
      </c>
    </row>
    <row r="224" ht="11.25">
      <c r="O224" s="5" t="s">
        <v>81</v>
      </c>
    </row>
    <row r="225" ht="11.25">
      <c r="O225" s="5" t="s">
        <v>82</v>
      </c>
    </row>
    <row r="226" ht="11.25">
      <c r="O226" s="5" t="s">
        <v>83</v>
      </c>
    </row>
    <row r="227" ht="11.25">
      <c r="O227" s="5" t="s">
        <v>84</v>
      </c>
    </row>
    <row r="228" ht="11.25">
      <c r="O228" s="5" t="s">
        <v>230</v>
      </c>
    </row>
    <row r="229" ht="11.25">
      <c r="O229" s="5" t="s">
        <v>329</v>
      </c>
    </row>
    <row r="230" ht="11.25">
      <c r="O230" s="5" t="s">
        <v>330</v>
      </c>
    </row>
    <row r="231" ht="11.25">
      <c r="O231" s="22" t="s">
        <v>53</v>
      </c>
    </row>
    <row r="232" ht="11.25">
      <c r="O232" s="5" t="s">
        <v>217</v>
      </c>
    </row>
    <row r="233" ht="11.25">
      <c r="O233" s="5" t="s">
        <v>314</v>
      </c>
    </row>
    <row r="234" ht="11.25">
      <c r="O234" s="5" t="s">
        <v>315</v>
      </c>
    </row>
    <row r="235" ht="11.25">
      <c r="O235" s="5" t="s">
        <v>316</v>
      </c>
    </row>
    <row r="236" ht="11.25">
      <c r="O236" s="5" t="s">
        <v>317</v>
      </c>
    </row>
    <row r="237" ht="11.25">
      <c r="O237" s="5" t="s">
        <v>49</v>
      </c>
    </row>
    <row r="238" ht="11.25">
      <c r="O238" s="5" t="s">
        <v>44</v>
      </c>
    </row>
    <row r="239" ht="11.25">
      <c r="O239" s="5" t="s">
        <v>215</v>
      </c>
    </row>
    <row r="240" ht="11.25">
      <c r="O240" s="5" t="s">
        <v>239</v>
      </c>
    </row>
    <row r="241" ht="11.25">
      <c r="O241" s="5" t="s">
        <v>240</v>
      </c>
    </row>
    <row r="242" ht="11.25">
      <c r="O242" s="5" t="s">
        <v>241</v>
      </c>
    </row>
    <row r="243" ht="11.25">
      <c r="O243" s="5" t="s">
        <v>242</v>
      </c>
    </row>
    <row r="244" ht="11.25">
      <c r="O244" s="5" t="s">
        <v>153</v>
      </c>
    </row>
    <row r="245" ht="11.25">
      <c r="O245" s="5" t="s">
        <v>296</v>
      </c>
    </row>
    <row r="246" ht="11.25">
      <c r="O246" s="5" t="s">
        <v>297</v>
      </c>
    </row>
    <row r="247" ht="11.25">
      <c r="O247" s="5" t="s">
        <v>298</v>
      </c>
    </row>
    <row r="248" ht="11.25">
      <c r="O248" s="5" t="s">
        <v>299</v>
      </c>
    </row>
    <row r="249" ht="11.25">
      <c r="O249" s="5" t="s">
        <v>211</v>
      </c>
    </row>
    <row r="250" ht="11.25">
      <c r="O250" s="5" t="s">
        <v>231</v>
      </c>
    </row>
    <row r="251" ht="11.25">
      <c r="O251" s="5" t="s">
        <v>232</v>
      </c>
    </row>
    <row r="252" ht="11.25">
      <c r="O252" s="5" t="s">
        <v>233</v>
      </c>
    </row>
    <row r="253" ht="11.25">
      <c r="O253" s="5" t="s">
        <v>234</v>
      </c>
    </row>
    <row r="254" ht="11.25">
      <c r="O254" s="5" t="s">
        <v>58</v>
      </c>
    </row>
    <row r="255" ht="11.25">
      <c r="O255" s="5" t="s">
        <v>154</v>
      </c>
    </row>
    <row r="256" ht="11.25">
      <c r="O256" s="5" t="s">
        <v>172</v>
      </c>
    </row>
    <row r="257" ht="11.25">
      <c r="O257" s="5" t="s">
        <v>170</v>
      </c>
    </row>
    <row r="258" ht="11.25">
      <c r="O258" s="5" t="s">
        <v>155</v>
      </c>
    </row>
    <row r="259" ht="11.25">
      <c r="O259" s="5" t="s">
        <v>173</v>
      </c>
    </row>
    <row r="260" ht="11.25">
      <c r="O260" s="5" t="s">
        <v>174</v>
      </c>
    </row>
    <row r="261" ht="11.25">
      <c r="O261" s="5" t="s">
        <v>175</v>
      </c>
    </row>
    <row r="262" ht="11.25">
      <c r="O262" s="5" t="s">
        <v>176</v>
      </c>
    </row>
    <row r="263" ht="11.25">
      <c r="O263" s="5" t="s">
        <v>177</v>
      </c>
    </row>
    <row r="264" ht="11.25">
      <c r="O264" s="5" t="s">
        <v>178</v>
      </c>
    </row>
    <row r="265" ht="11.25">
      <c r="O265" s="5" t="s">
        <v>179</v>
      </c>
    </row>
    <row r="266" ht="11.25">
      <c r="O266" s="5" t="s">
        <v>180</v>
      </c>
    </row>
    <row r="267" ht="11.25">
      <c r="O267" s="5" t="s">
        <v>181</v>
      </c>
    </row>
    <row r="268" ht="11.25">
      <c r="O268" s="5" t="s">
        <v>182</v>
      </c>
    </row>
    <row r="269" ht="11.25">
      <c r="O269" s="5" t="s">
        <v>183</v>
      </c>
    </row>
    <row r="270" ht="11.25">
      <c r="O270" s="5" t="s">
        <v>184</v>
      </c>
    </row>
    <row r="271" ht="11.25">
      <c r="O271" s="5" t="s">
        <v>185</v>
      </c>
    </row>
    <row r="272" ht="11.25">
      <c r="O272" s="5" t="s">
        <v>186</v>
      </c>
    </row>
    <row r="273" ht="11.25">
      <c r="O273" s="5" t="s">
        <v>187</v>
      </c>
    </row>
    <row r="274" ht="11.25">
      <c r="O274" s="5" t="s">
        <v>188</v>
      </c>
    </row>
    <row r="275" ht="11.25">
      <c r="O275" s="5" t="s">
        <v>156</v>
      </c>
    </row>
    <row r="276" ht="11.25">
      <c r="O276" s="5" t="s">
        <v>157</v>
      </c>
    </row>
    <row r="277" ht="11.25">
      <c r="O277" s="5" t="s">
        <v>219</v>
      </c>
    </row>
    <row r="278" ht="11.25">
      <c r="O278" s="5" t="s">
        <v>158</v>
      </c>
    </row>
    <row r="279" ht="11.25">
      <c r="O279" s="5" t="s">
        <v>278</v>
      </c>
    </row>
    <row r="280" ht="11.25">
      <c r="O280" s="5" t="s">
        <v>279</v>
      </c>
    </row>
    <row r="281" ht="11.25">
      <c r="O281" s="5" t="s">
        <v>280</v>
      </c>
    </row>
    <row r="282" ht="11.25">
      <c r="O282" s="5" t="s">
        <v>281</v>
      </c>
    </row>
    <row r="283" ht="11.25">
      <c r="O283" s="5" t="s">
        <v>282</v>
      </c>
    </row>
    <row r="284" ht="11.25">
      <c r="O284" s="5" t="s">
        <v>283</v>
      </c>
    </row>
    <row r="285" ht="11.25">
      <c r="O285" s="5" t="s">
        <v>284</v>
      </c>
    </row>
    <row r="286" ht="11.25">
      <c r="O286" s="5" t="s">
        <v>285</v>
      </c>
    </row>
    <row r="287" ht="11.25">
      <c r="O287" s="5" t="s">
        <v>286</v>
      </c>
    </row>
    <row r="288" ht="11.25">
      <c r="O288" s="5" t="s">
        <v>287</v>
      </c>
    </row>
    <row r="289" ht="11.25">
      <c r="O289" s="5" t="s">
        <v>288</v>
      </c>
    </row>
    <row r="290" ht="11.25">
      <c r="O290" s="5" t="s">
        <v>289</v>
      </c>
    </row>
    <row r="291" ht="11.25">
      <c r="O291" s="5" t="s">
        <v>290</v>
      </c>
    </row>
    <row r="292" ht="11.25">
      <c r="O292" s="5" t="s">
        <v>291</v>
      </c>
    </row>
    <row r="293" ht="11.25">
      <c r="O293" s="5" t="s">
        <v>292</v>
      </c>
    </row>
    <row r="294" ht="11.25">
      <c r="O294" s="5" t="s">
        <v>293</v>
      </c>
    </row>
    <row r="295" ht="11.25">
      <c r="O295" s="5" t="s">
        <v>294</v>
      </c>
    </row>
    <row r="296" ht="11.25">
      <c r="O296" s="5" t="s">
        <v>295</v>
      </c>
    </row>
    <row r="297" ht="11.25">
      <c r="O297" s="5" t="s">
        <v>159</v>
      </c>
    </row>
    <row r="298" ht="11.25">
      <c r="O298" s="5" t="s">
        <v>160</v>
      </c>
    </row>
    <row r="299" ht="11.25">
      <c r="O299" s="5" t="s">
        <v>161</v>
      </c>
    </row>
    <row r="300" ht="11.25">
      <c r="O300" s="5" t="s">
        <v>162</v>
      </c>
    </row>
    <row r="301" ht="11.25">
      <c r="O301" s="5" t="s">
        <v>163</v>
      </c>
    </row>
    <row r="302" ht="11.25">
      <c r="O302" s="5" t="s">
        <v>164</v>
      </c>
    </row>
    <row r="303" ht="11.25">
      <c r="O303" s="5" t="s">
        <v>165</v>
      </c>
    </row>
    <row r="304" ht="11.25">
      <c r="O304" s="5" t="s">
        <v>166</v>
      </c>
    </row>
    <row r="305" ht="11.25">
      <c r="O305" s="5" t="s">
        <v>167</v>
      </c>
    </row>
    <row r="306" ht="11.25">
      <c r="O306" s="5" t="s">
        <v>85</v>
      </c>
    </row>
    <row r="307" ht="11.25">
      <c r="O307" s="5" t="s">
        <v>86</v>
      </c>
    </row>
    <row r="308" ht="11.25">
      <c r="O308" s="5" t="s">
        <v>87</v>
      </c>
    </row>
    <row r="309" ht="11.25">
      <c r="O309" s="5" t="s">
        <v>88</v>
      </c>
    </row>
    <row r="310" ht="11.25">
      <c r="O310" s="5" t="s">
        <v>89</v>
      </c>
    </row>
    <row r="311" ht="11.25">
      <c r="O311" s="5" t="s">
        <v>90</v>
      </c>
    </row>
    <row r="312" ht="11.25">
      <c r="O312" s="5" t="s">
        <v>91</v>
      </c>
    </row>
    <row r="313" ht="11.25">
      <c r="O313" s="5" t="s">
        <v>92</v>
      </c>
    </row>
    <row r="314" ht="11.25">
      <c r="O314" s="5" t="s">
        <v>93</v>
      </c>
    </row>
    <row r="315" ht="11.25">
      <c r="O315" s="5" t="s">
        <v>94</v>
      </c>
    </row>
    <row r="316" ht="11.25">
      <c r="O316" s="5" t="s">
        <v>95</v>
      </c>
    </row>
    <row r="317" ht="11.25">
      <c r="O317" s="5" t="s">
        <v>168</v>
      </c>
    </row>
    <row r="318" ht="11.25">
      <c r="O318" s="5" t="s">
        <v>57</v>
      </c>
    </row>
    <row r="319" ht="11.25">
      <c r="O319" s="22" t="s">
        <v>54</v>
      </c>
    </row>
    <row r="320" ht="11.25">
      <c r="O320" s="47" t="s">
        <v>425</v>
      </c>
    </row>
    <row r="321" ht="11.25">
      <c r="O321" s="22" t="s">
        <v>51</v>
      </c>
    </row>
    <row r="322" ht="11.25">
      <c r="O322" s="5" t="s">
        <v>202</v>
      </c>
    </row>
    <row r="323" ht="11.25">
      <c r="O323" s="5" t="s">
        <v>203</v>
      </c>
    </row>
    <row r="324" ht="11.25">
      <c r="O324" s="5" t="s">
        <v>253</v>
      </c>
    </row>
    <row r="325" ht="11.25">
      <c r="O325" s="5" t="s">
        <v>318</v>
      </c>
    </row>
    <row r="326" ht="11.25">
      <c r="O326" s="5" t="s">
        <v>243</v>
      </c>
    </row>
    <row r="327" ht="11.25">
      <c r="O327" s="5" t="s">
        <v>244</v>
      </c>
    </row>
    <row r="328" ht="11.25">
      <c r="O328" s="5" t="s">
        <v>245</v>
      </c>
    </row>
    <row r="329" ht="11.25">
      <c r="O329" s="5" t="s">
        <v>246</v>
      </c>
    </row>
    <row r="330" ht="11.25">
      <c r="O330" s="5" t="s">
        <v>247</v>
      </c>
    </row>
    <row r="331" ht="11.25">
      <c r="O331" s="5" t="s">
        <v>248</v>
      </c>
    </row>
    <row r="332" ht="11.25">
      <c r="O332" s="5" t="s">
        <v>249</v>
      </c>
    </row>
    <row r="333" ht="11.25">
      <c r="O333" s="5" t="s">
        <v>250</v>
      </c>
    </row>
    <row r="334" ht="11.25">
      <c r="O334" s="5" t="s">
        <v>251</v>
      </c>
    </row>
    <row r="335" ht="11.25">
      <c r="O335" s="5" t="s">
        <v>252</v>
      </c>
    </row>
    <row r="336" ht="11.25">
      <c r="O336" s="22" t="s">
        <v>56</v>
      </c>
    </row>
    <row r="337" ht="11.25">
      <c r="O337" s="5" t="s">
        <v>426</v>
      </c>
    </row>
    <row r="338" ht="11.25">
      <c r="O338" s="5" t="s">
        <v>48</v>
      </c>
    </row>
    <row r="339" ht="11.25"/>
  </sheetData>
  <sheetProtection/>
  <mergeCells count="48">
    <mergeCell ref="A56:M56"/>
    <mergeCell ref="B25:C25"/>
    <mergeCell ref="D25:F25"/>
    <mergeCell ref="I25:J25"/>
    <mergeCell ref="K25:M25"/>
    <mergeCell ref="A54:M54"/>
    <mergeCell ref="A55:M55"/>
    <mergeCell ref="B26:C26"/>
    <mergeCell ref="D26:F26"/>
    <mergeCell ref="I26:J26"/>
    <mergeCell ref="H36:L36"/>
    <mergeCell ref="J42:M42"/>
    <mergeCell ref="J43:M43"/>
    <mergeCell ref="J40:M40"/>
    <mergeCell ref="F40:I40"/>
    <mergeCell ref="K26:M26"/>
    <mergeCell ref="F44:I44"/>
    <mergeCell ref="D41:E41"/>
    <mergeCell ref="D42:E42"/>
    <mergeCell ref="D43:E43"/>
    <mergeCell ref="F41:I41"/>
    <mergeCell ref="F42:I42"/>
    <mergeCell ref="F43:I43"/>
    <mergeCell ref="I1:L1"/>
    <mergeCell ref="B19:F19"/>
    <mergeCell ref="B13:E13"/>
    <mergeCell ref="B7:E7"/>
    <mergeCell ref="B1:E1"/>
    <mergeCell ref="I13:L13"/>
    <mergeCell ref="I19:M19"/>
    <mergeCell ref="I7:L7"/>
    <mergeCell ref="F39:H39"/>
    <mergeCell ref="J41:M41"/>
    <mergeCell ref="B27:F27"/>
    <mergeCell ref="I27:M27"/>
    <mergeCell ref="B28:F28"/>
    <mergeCell ref="B29:F29"/>
    <mergeCell ref="B30:F30"/>
    <mergeCell ref="I28:M28"/>
    <mergeCell ref="I29:M29"/>
    <mergeCell ref="D40:E40"/>
    <mergeCell ref="A53:G53"/>
    <mergeCell ref="I30:M30"/>
    <mergeCell ref="A35:M35"/>
    <mergeCell ref="A32:M32"/>
    <mergeCell ref="A33:M33"/>
    <mergeCell ref="A34:M34"/>
    <mergeCell ref="J39:M39"/>
  </mergeCells>
  <conditionalFormatting sqref="B3:E3 B5:E5">
    <cfRule type="expression" priority="1" dxfId="3" stopIfTrue="1">
      <formula>(B3&gt;($F3*2/3))</formula>
    </cfRule>
  </conditionalFormatting>
  <conditionalFormatting sqref="I3:L3 I5:L5">
    <cfRule type="expression" priority="2" dxfId="3" stopIfTrue="1">
      <formula>(I3&gt;($M3*2/3))</formula>
    </cfRule>
  </conditionalFormatting>
  <conditionalFormatting sqref="D60:G65536 C61:C65536 B57:B65536 B47 B37 F40:G43 D44:F45 G44 D36:G39 C36:C46 B12:F18 I4:L4 I27:M30 B4:E4 B6:G6 I13:L17 G12:G31 B26:F31 B24:F24 K26:M26">
    <cfRule type="cellIs" priority="3" dxfId="3" operator="lessThan" stopIfTrue="1">
      <formula>0</formula>
    </cfRule>
  </conditionalFormatting>
  <dataValidations count="1">
    <dataValidation type="list" allowBlank="1" showInputMessage="1" showErrorMessage="1" sqref="A9:A11">
      <formula1>$O$1:$O$353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70"/>
  <sheetViews>
    <sheetView zoomScalePageLayoutView="0" workbookViewId="0" topLeftCell="A1">
      <selection activeCell="B30" sqref="B30"/>
    </sheetView>
  </sheetViews>
  <sheetFormatPr defaultColWidth="5.10546875" defaultRowHeight="13.5" outlineLevelCol="1"/>
  <cols>
    <col min="1" max="1" width="3.99609375" style="1" bestFit="1" customWidth="1"/>
    <col min="2" max="2" width="12.6640625" style="1" bestFit="1" customWidth="1"/>
    <col min="3" max="6" width="5.99609375" style="1" customWidth="1" outlineLevel="1"/>
    <col min="7" max="7" width="5.77734375" style="1" customWidth="1" outlineLevel="1"/>
    <col min="8" max="8" width="5.77734375" style="6" customWidth="1" outlineLevel="1"/>
    <col min="9" max="9" width="7.10546875" style="1" customWidth="1" outlineLevel="1"/>
    <col min="10" max="10" width="7.10546875" style="34" bestFit="1" customWidth="1"/>
    <col min="11" max="12" width="7.10546875" style="1" bestFit="1" customWidth="1"/>
    <col min="13" max="13" width="8.4453125" style="1" bestFit="1" customWidth="1"/>
    <col min="14" max="16384" width="5.10546875" style="1" customWidth="1"/>
  </cols>
  <sheetData>
    <row r="1" ht="11.25"/>
    <row r="2" ht="11.25"/>
    <row r="3" spans="2:13" ht="22.5">
      <c r="B3" s="8"/>
      <c r="C3" s="8" t="s">
        <v>9</v>
      </c>
      <c r="D3" s="8" t="s">
        <v>7</v>
      </c>
      <c r="E3" s="8" t="s">
        <v>10</v>
      </c>
      <c r="F3" s="8" t="s">
        <v>11</v>
      </c>
      <c r="G3" s="26" t="s">
        <v>228</v>
      </c>
      <c r="H3" s="27" t="s">
        <v>229</v>
      </c>
      <c r="I3" s="8" t="s">
        <v>12</v>
      </c>
      <c r="J3" s="34" t="s">
        <v>45</v>
      </c>
      <c r="K3" s="25" t="s">
        <v>226</v>
      </c>
      <c r="L3" s="25" t="s">
        <v>227</v>
      </c>
      <c r="M3" s="1" t="s">
        <v>46</v>
      </c>
    </row>
    <row r="4" spans="1:13" ht="11.25">
      <c r="A4" s="1" t="s">
        <v>97</v>
      </c>
      <c r="B4" s="5" t="s">
        <v>52</v>
      </c>
      <c r="C4" s="5">
        <v>140</v>
      </c>
      <c r="D4" s="5">
        <v>150</v>
      </c>
      <c r="E4" s="5">
        <v>185</v>
      </c>
      <c r="F4" s="5">
        <v>60</v>
      </c>
      <c r="G4" s="5">
        <v>1</v>
      </c>
      <c r="H4" s="7"/>
      <c r="I4" s="5"/>
      <c r="J4" s="34">
        <v>65</v>
      </c>
      <c r="K4" s="1">
        <v>35</v>
      </c>
      <c r="L4" s="1">
        <v>20</v>
      </c>
      <c r="M4" s="1">
        <v>6</v>
      </c>
    </row>
    <row r="5" spans="2:9" ht="11.25">
      <c r="B5" s="5" t="s">
        <v>448</v>
      </c>
      <c r="C5" s="5">
        <v>940</v>
      </c>
      <c r="D5" s="5">
        <v>700</v>
      </c>
      <c r="E5" s="5">
        <v>1680</v>
      </c>
      <c r="F5" s="5">
        <v>520</v>
      </c>
      <c r="G5" s="5"/>
      <c r="H5" s="7" t="s">
        <v>449</v>
      </c>
      <c r="I5" s="5"/>
    </row>
    <row r="6" spans="2:9" ht="11.25">
      <c r="B6" s="5" t="s">
        <v>220</v>
      </c>
      <c r="C6" s="5">
        <v>80</v>
      </c>
      <c r="D6" s="5">
        <v>100</v>
      </c>
      <c r="E6" s="5">
        <v>70</v>
      </c>
      <c r="F6" s="5">
        <v>20</v>
      </c>
      <c r="G6" s="5">
        <v>1</v>
      </c>
      <c r="H6" s="7" t="s">
        <v>221</v>
      </c>
      <c r="I6" s="5">
        <v>1200</v>
      </c>
    </row>
    <row r="7" spans="2:9" ht="11.25">
      <c r="B7" s="5" t="s">
        <v>102</v>
      </c>
      <c r="C7" s="5">
        <v>100</v>
      </c>
      <c r="D7" s="5">
        <v>130</v>
      </c>
      <c r="E7" s="5">
        <v>90</v>
      </c>
      <c r="F7" s="5">
        <v>25</v>
      </c>
      <c r="G7" s="5">
        <v>1</v>
      </c>
      <c r="H7" s="7" t="s">
        <v>20</v>
      </c>
      <c r="I7" s="5">
        <v>1700</v>
      </c>
    </row>
    <row r="8" spans="2:9" ht="11.25">
      <c r="B8" s="5" t="s">
        <v>103</v>
      </c>
      <c r="C8" s="5">
        <v>130</v>
      </c>
      <c r="D8" s="5">
        <v>165</v>
      </c>
      <c r="E8" s="5">
        <v>115</v>
      </c>
      <c r="F8" s="5">
        <v>35</v>
      </c>
      <c r="G8" s="5">
        <v>1</v>
      </c>
      <c r="H8" s="7" t="s">
        <v>39</v>
      </c>
      <c r="I8" s="5">
        <v>2300</v>
      </c>
    </row>
    <row r="9" spans="2:9" ht="11.25">
      <c r="B9" s="5" t="s">
        <v>261</v>
      </c>
      <c r="C9" s="5">
        <v>170</v>
      </c>
      <c r="D9" s="5">
        <v>21</v>
      </c>
      <c r="E9" s="5">
        <v>145</v>
      </c>
      <c r="F9" s="5">
        <v>40</v>
      </c>
      <c r="G9" s="5">
        <v>1</v>
      </c>
      <c r="H9" s="7"/>
      <c r="I9" s="5">
        <v>3100</v>
      </c>
    </row>
    <row r="10" spans="2:9" ht="11.25">
      <c r="B10" s="5" t="s">
        <v>262</v>
      </c>
      <c r="C10" s="5">
        <v>215</v>
      </c>
      <c r="D10" s="5">
        <v>270</v>
      </c>
      <c r="E10" s="5">
        <v>190</v>
      </c>
      <c r="F10" s="5">
        <v>55</v>
      </c>
      <c r="G10" s="5">
        <v>1</v>
      </c>
      <c r="H10" s="7"/>
      <c r="I10" s="5">
        <v>4000</v>
      </c>
    </row>
    <row r="11" spans="2:9" ht="11.25">
      <c r="B11" s="5" t="s">
        <v>263</v>
      </c>
      <c r="C11" s="5">
        <v>275</v>
      </c>
      <c r="D11" s="5">
        <v>345</v>
      </c>
      <c r="E11" s="5">
        <v>240</v>
      </c>
      <c r="F11" s="5">
        <v>70</v>
      </c>
      <c r="G11" s="5">
        <v>1</v>
      </c>
      <c r="H11" s="7"/>
      <c r="I11" s="5">
        <v>5000</v>
      </c>
    </row>
    <row r="12" spans="2:9" ht="11.25">
      <c r="B12" s="5" t="s">
        <v>264</v>
      </c>
      <c r="C12" s="5">
        <v>350</v>
      </c>
      <c r="D12" s="5">
        <v>440</v>
      </c>
      <c r="E12" s="5">
        <v>310</v>
      </c>
      <c r="F12" s="5">
        <v>90</v>
      </c>
      <c r="G12" s="5">
        <v>1</v>
      </c>
      <c r="H12" s="7"/>
      <c r="I12" s="5">
        <v>6300</v>
      </c>
    </row>
    <row r="13" spans="2:9" ht="11.25">
      <c r="B13" s="5" t="s">
        <v>266</v>
      </c>
      <c r="C13" s="5">
        <v>450</v>
      </c>
      <c r="D13" s="5">
        <v>565</v>
      </c>
      <c r="E13" s="5">
        <v>395</v>
      </c>
      <c r="F13" s="5">
        <v>115</v>
      </c>
      <c r="G13" s="5">
        <v>1</v>
      </c>
      <c r="H13" s="7"/>
      <c r="I13" s="5">
        <v>7800</v>
      </c>
    </row>
    <row r="14" spans="2:9" ht="11.25">
      <c r="B14" s="5" t="s">
        <v>265</v>
      </c>
      <c r="C14" s="5">
        <v>575</v>
      </c>
      <c r="D14" s="5">
        <v>720</v>
      </c>
      <c r="E14" s="5">
        <v>505</v>
      </c>
      <c r="F14" s="5">
        <v>145</v>
      </c>
      <c r="G14" s="5">
        <v>1</v>
      </c>
      <c r="H14" s="7"/>
      <c r="I14" s="5">
        <v>9600</v>
      </c>
    </row>
    <row r="15" spans="2:9" ht="11.25">
      <c r="B15" s="5" t="s">
        <v>267</v>
      </c>
      <c r="C15" s="5">
        <v>740</v>
      </c>
      <c r="D15" s="5">
        <v>920</v>
      </c>
      <c r="E15" s="5">
        <v>645</v>
      </c>
      <c r="F15" s="5">
        <v>185</v>
      </c>
      <c r="G15" s="5">
        <v>1</v>
      </c>
      <c r="H15" s="7"/>
      <c r="I15" s="5">
        <v>11800</v>
      </c>
    </row>
    <row r="16" spans="2:9" ht="11.25">
      <c r="B16" s="5" t="s">
        <v>268</v>
      </c>
      <c r="C16" s="5">
        <v>945</v>
      </c>
      <c r="D16" s="5">
        <v>1180</v>
      </c>
      <c r="E16" s="5">
        <v>825</v>
      </c>
      <c r="F16" s="5">
        <v>235</v>
      </c>
      <c r="G16" s="5">
        <v>2</v>
      </c>
      <c r="H16" s="7"/>
      <c r="I16" s="5">
        <v>14400</v>
      </c>
    </row>
    <row r="17" spans="2:9" ht="11.25">
      <c r="B17" s="5" t="s">
        <v>269</v>
      </c>
      <c r="C17" s="5">
        <v>1210</v>
      </c>
      <c r="D17" s="5">
        <v>1510</v>
      </c>
      <c r="E17" s="5">
        <v>1060</v>
      </c>
      <c r="F17" s="5">
        <v>300</v>
      </c>
      <c r="G17" s="5">
        <v>2</v>
      </c>
      <c r="H17" s="7"/>
      <c r="I17" s="5">
        <v>17600</v>
      </c>
    </row>
    <row r="18" spans="2:9" ht="11.25">
      <c r="B18" s="5" t="s">
        <v>270</v>
      </c>
      <c r="C18" s="5">
        <v>1545</v>
      </c>
      <c r="D18" s="5">
        <v>1935</v>
      </c>
      <c r="E18" s="5">
        <v>1355</v>
      </c>
      <c r="F18" s="5">
        <v>385</v>
      </c>
      <c r="G18" s="5">
        <v>2</v>
      </c>
      <c r="H18" s="7"/>
      <c r="I18" s="5">
        <v>21400</v>
      </c>
    </row>
    <row r="19" spans="2:9" ht="11.25">
      <c r="B19" s="5" t="s">
        <v>271</v>
      </c>
      <c r="C19" s="5">
        <v>1980</v>
      </c>
      <c r="D19" s="5">
        <v>2475</v>
      </c>
      <c r="E19" s="5">
        <v>1735</v>
      </c>
      <c r="F19" s="5">
        <v>495</v>
      </c>
      <c r="G19" s="5">
        <v>2</v>
      </c>
      <c r="H19" s="7"/>
      <c r="I19" s="5">
        <v>25900</v>
      </c>
    </row>
    <row r="20" spans="2:9" ht="11.25">
      <c r="B20" s="5" t="s">
        <v>272</v>
      </c>
      <c r="C20" s="5">
        <v>2535</v>
      </c>
      <c r="D20" s="5">
        <v>3170</v>
      </c>
      <c r="E20" s="5">
        <v>2220</v>
      </c>
      <c r="F20" s="5">
        <v>635</v>
      </c>
      <c r="G20" s="5">
        <v>2</v>
      </c>
      <c r="H20" s="7"/>
      <c r="I20" s="5">
        <v>31300</v>
      </c>
    </row>
    <row r="21" spans="2:9" ht="11.25">
      <c r="B21" s="5" t="s">
        <v>273</v>
      </c>
      <c r="C21" s="5">
        <v>3245</v>
      </c>
      <c r="D21" s="5">
        <v>4055</v>
      </c>
      <c r="E21" s="5">
        <v>2840</v>
      </c>
      <c r="F21" s="5">
        <v>810</v>
      </c>
      <c r="G21" s="5">
        <v>2</v>
      </c>
      <c r="H21" s="7"/>
      <c r="I21" s="5">
        <v>37900</v>
      </c>
    </row>
    <row r="22" spans="2:9" ht="11.25">
      <c r="B22" s="5" t="s">
        <v>274</v>
      </c>
      <c r="C22" s="5">
        <v>4155</v>
      </c>
      <c r="D22" s="5">
        <v>5190</v>
      </c>
      <c r="E22" s="5">
        <v>3635</v>
      </c>
      <c r="F22" s="5">
        <v>1040</v>
      </c>
      <c r="G22" s="5">
        <v>2</v>
      </c>
      <c r="H22" s="7"/>
      <c r="I22" s="5">
        <v>45700</v>
      </c>
    </row>
    <row r="23" spans="2:9" ht="11.25">
      <c r="B23" s="5" t="s">
        <v>275</v>
      </c>
      <c r="C23" s="5">
        <v>5315</v>
      </c>
      <c r="D23" s="5">
        <v>6645</v>
      </c>
      <c r="E23" s="5">
        <v>4650</v>
      </c>
      <c r="F23" s="5">
        <v>1330</v>
      </c>
      <c r="G23" s="5">
        <v>2</v>
      </c>
      <c r="H23" s="7"/>
      <c r="I23" s="5">
        <v>55100</v>
      </c>
    </row>
    <row r="24" spans="2:9" ht="11.25">
      <c r="B24" s="5" t="s">
        <v>276</v>
      </c>
      <c r="C24" s="5">
        <v>6805</v>
      </c>
      <c r="D24" s="5">
        <v>8505</v>
      </c>
      <c r="E24" s="5">
        <v>5955</v>
      </c>
      <c r="F24" s="5">
        <v>1700</v>
      </c>
      <c r="G24" s="5">
        <v>2</v>
      </c>
      <c r="H24" s="7"/>
      <c r="I24" s="5">
        <v>66400</v>
      </c>
    </row>
    <row r="25" spans="2:9" ht="11.25">
      <c r="B25" s="5" t="s">
        <v>277</v>
      </c>
      <c r="C25" s="5">
        <v>8710</v>
      </c>
      <c r="D25" s="5">
        <v>10890</v>
      </c>
      <c r="E25" s="5">
        <v>7620</v>
      </c>
      <c r="F25" s="5">
        <v>2180</v>
      </c>
      <c r="G25" s="5">
        <v>2</v>
      </c>
      <c r="H25" s="7"/>
      <c r="I25" s="5">
        <v>80000</v>
      </c>
    </row>
    <row r="26" spans="2:9" ht="11.25">
      <c r="B26" s="5" t="s">
        <v>222</v>
      </c>
      <c r="C26" s="5">
        <v>460</v>
      </c>
      <c r="D26" s="5">
        <v>510</v>
      </c>
      <c r="E26" s="5">
        <v>600</v>
      </c>
      <c r="F26" s="5">
        <v>320</v>
      </c>
      <c r="G26" s="5">
        <v>3</v>
      </c>
      <c r="H26" s="7" t="s">
        <v>60</v>
      </c>
      <c r="I26" s="5"/>
    </row>
    <row r="27" spans="1:13" s="2" customFormat="1" ht="11.25" collapsed="1">
      <c r="A27" s="2" t="s">
        <v>97</v>
      </c>
      <c r="B27" s="22" t="s">
        <v>225</v>
      </c>
      <c r="C27" s="22">
        <v>950</v>
      </c>
      <c r="D27" s="22">
        <v>555</v>
      </c>
      <c r="E27" s="22">
        <v>330</v>
      </c>
      <c r="F27" s="22">
        <v>75</v>
      </c>
      <c r="G27" s="22"/>
      <c r="H27" s="23"/>
      <c r="I27" s="22">
        <v>1</v>
      </c>
      <c r="J27" s="35">
        <v>50</v>
      </c>
      <c r="K27" s="2">
        <v>30</v>
      </c>
      <c r="L27" s="2">
        <v>105</v>
      </c>
      <c r="M27" s="2">
        <v>4</v>
      </c>
    </row>
    <row r="28" spans="2:9" ht="11.25">
      <c r="B28" s="5" t="s">
        <v>101</v>
      </c>
      <c r="C28" s="5">
        <v>1400</v>
      </c>
      <c r="D28" s="5">
        <v>1330</v>
      </c>
      <c r="E28" s="5">
        <v>1200</v>
      </c>
      <c r="F28" s="5">
        <v>400</v>
      </c>
      <c r="G28" s="5">
        <v>3</v>
      </c>
      <c r="H28" s="7" t="s">
        <v>60</v>
      </c>
      <c r="I28" s="5"/>
    </row>
    <row r="29" spans="2:13" ht="11.25">
      <c r="B29" s="5" t="s">
        <v>34</v>
      </c>
      <c r="C29" s="5">
        <v>120</v>
      </c>
      <c r="D29" s="5">
        <v>100</v>
      </c>
      <c r="E29" s="5">
        <v>180</v>
      </c>
      <c r="F29" s="5">
        <v>40</v>
      </c>
      <c r="G29" s="5">
        <v>1</v>
      </c>
      <c r="H29" s="7" t="s">
        <v>35</v>
      </c>
      <c r="I29" s="5">
        <v>1</v>
      </c>
      <c r="J29" s="34">
        <v>40</v>
      </c>
      <c r="K29" s="1">
        <v>35</v>
      </c>
      <c r="L29" s="2">
        <v>50</v>
      </c>
      <c r="M29" s="1">
        <v>6</v>
      </c>
    </row>
    <row r="30" spans="2:12" ht="11.25">
      <c r="B30" s="5" t="s">
        <v>100</v>
      </c>
      <c r="C30" s="5">
        <v>550</v>
      </c>
      <c r="D30" s="5">
        <v>800</v>
      </c>
      <c r="E30" s="5">
        <v>750</v>
      </c>
      <c r="F30" s="5">
        <v>250</v>
      </c>
      <c r="G30" s="5">
        <v>1</v>
      </c>
      <c r="H30" s="7" t="s">
        <v>61</v>
      </c>
      <c r="I30" s="5"/>
      <c r="L30" s="2"/>
    </row>
    <row r="31" spans="2:12" ht="11.25">
      <c r="B31" s="5" t="s">
        <v>331</v>
      </c>
      <c r="C31" s="5">
        <v>705</v>
      </c>
      <c r="D31" s="5">
        <v>1025</v>
      </c>
      <c r="E31" s="5">
        <v>960</v>
      </c>
      <c r="F31" s="5">
        <v>320</v>
      </c>
      <c r="G31" s="5">
        <v>1</v>
      </c>
      <c r="H31" s="7"/>
      <c r="I31" s="5"/>
      <c r="L31" s="2"/>
    </row>
    <row r="32" spans="2:12" ht="11.25">
      <c r="B32" s="5" t="s">
        <v>332</v>
      </c>
      <c r="C32" s="5">
        <v>900</v>
      </c>
      <c r="D32" s="5">
        <v>1310</v>
      </c>
      <c r="E32" s="5">
        <v>1230</v>
      </c>
      <c r="F32" s="5">
        <v>410</v>
      </c>
      <c r="G32" s="5">
        <v>1</v>
      </c>
      <c r="H32" s="7"/>
      <c r="I32" s="5"/>
      <c r="L32" s="2"/>
    </row>
    <row r="33" spans="2:12" ht="11.25">
      <c r="B33" s="5" t="s">
        <v>333</v>
      </c>
      <c r="C33" s="5">
        <v>1155</v>
      </c>
      <c r="D33" s="5">
        <v>1680</v>
      </c>
      <c r="E33" s="5">
        <v>1575</v>
      </c>
      <c r="F33" s="5">
        <v>525</v>
      </c>
      <c r="G33" s="5">
        <v>1</v>
      </c>
      <c r="H33" s="7"/>
      <c r="I33" s="5"/>
      <c r="L33" s="2"/>
    </row>
    <row r="34" spans="2:12" ht="11.25">
      <c r="B34" s="5" t="s">
        <v>334</v>
      </c>
      <c r="C34" s="5">
        <v>1475</v>
      </c>
      <c r="D34" s="5">
        <v>2145</v>
      </c>
      <c r="E34" s="5">
        <v>2015</v>
      </c>
      <c r="F34" s="5">
        <v>670</v>
      </c>
      <c r="G34" s="5">
        <v>1</v>
      </c>
      <c r="H34" s="7"/>
      <c r="I34" s="5"/>
      <c r="L34" s="2"/>
    </row>
    <row r="35" spans="2:12" ht="11.25">
      <c r="B35" s="5" t="s">
        <v>335</v>
      </c>
      <c r="C35" s="5">
        <v>1890</v>
      </c>
      <c r="D35" s="5">
        <v>2750</v>
      </c>
      <c r="E35" s="5">
        <v>2575</v>
      </c>
      <c r="F35" s="5">
        <v>860</v>
      </c>
      <c r="G35" s="5">
        <v>1</v>
      </c>
      <c r="H35" s="7"/>
      <c r="I35" s="5"/>
      <c r="L35" s="2"/>
    </row>
    <row r="36" spans="2:12" ht="11.25">
      <c r="B36" s="5" t="s">
        <v>336</v>
      </c>
      <c r="C36" s="5">
        <v>2420</v>
      </c>
      <c r="D36" s="5">
        <v>3520</v>
      </c>
      <c r="E36" s="5">
        <v>3300</v>
      </c>
      <c r="F36" s="5">
        <v>1100</v>
      </c>
      <c r="G36" s="5">
        <v>1</v>
      </c>
      <c r="H36" s="7"/>
      <c r="I36" s="5"/>
      <c r="L36" s="2"/>
    </row>
    <row r="37" spans="2:12" ht="11.25">
      <c r="B37" s="5" t="s">
        <v>337</v>
      </c>
      <c r="C37" s="5">
        <v>3095</v>
      </c>
      <c r="D37" s="5">
        <v>4505</v>
      </c>
      <c r="E37" s="5">
        <v>4220</v>
      </c>
      <c r="F37" s="5">
        <v>1405</v>
      </c>
      <c r="G37" s="5">
        <v>1</v>
      </c>
      <c r="H37" s="7"/>
      <c r="I37" s="5"/>
      <c r="L37" s="2"/>
    </row>
    <row r="38" spans="2:12" ht="11.25">
      <c r="B38" s="5" t="s">
        <v>338</v>
      </c>
      <c r="C38" s="5">
        <v>3965</v>
      </c>
      <c r="D38" s="5">
        <v>5765</v>
      </c>
      <c r="E38" s="5">
        <v>5405</v>
      </c>
      <c r="F38" s="5">
        <v>1800</v>
      </c>
      <c r="G38" s="5">
        <v>1</v>
      </c>
      <c r="H38" s="7"/>
      <c r="I38" s="5"/>
      <c r="L38" s="2"/>
    </row>
    <row r="39" spans="2:12" ht="11.25">
      <c r="B39" s="5" t="s">
        <v>339</v>
      </c>
      <c r="C39" s="5">
        <v>5075</v>
      </c>
      <c r="D39" s="5">
        <v>7380</v>
      </c>
      <c r="E39" s="5">
        <v>6920</v>
      </c>
      <c r="F39" s="5">
        <v>2305</v>
      </c>
      <c r="G39" s="5">
        <v>1</v>
      </c>
      <c r="H39" s="7"/>
      <c r="I39" s="5"/>
      <c r="L39" s="2"/>
    </row>
    <row r="40" spans="2:12" ht="11.25">
      <c r="B40" s="5" t="s">
        <v>340</v>
      </c>
      <c r="C40" s="5">
        <v>6495</v>
      </c>
      <c r="D40" s="5">
        <v>9445</v>
      </c>
      <c r="E40" s="5">
        <v>8855</v>
      </c>
      <c r="F40" s="5">
        <v>2950</v>
      </c>
      <c r="G40" s="5">
        <v>2</v>
      </c>
      <c r="H40" s="7"/>
      <c r="I40" s="5"/>
      <c r="L40" s="2"/>
    </row>
    <row r="41" spans="2:12" ht="11.25">
      <c r="B41" s="5" t="s">
        <v>341</v>
      </c>
      <c r="C41" s="5">
        <v>8310</v>
      </c>
      <c r="D41" s="5">
        <v>12090</v>
      </c>
      <c r="E41" s="5">
        <v>11335</v>
      </c>
      <c r="F41" s="5">
        <v>3780</v>
      </c>
      <c r="G41" s="5">
        <v>2</v>
      </c>
      <c r="H41" s="7"/>
      <c r="I41" s="5"/>
      <c r="L41" s="2"/>
    </row>
    <row r="42" spans="2:12" ht="11.25">
      <c r="B42" s="5" t="s">
        <v>342</v>
      </c>
      <c r="C42" s="5">
        <v>10640</v>
      </c>
      <c r="D42" s="5">
        <v>15475</v>
      </c>
      <c r="E42" s="5">
        <v>14505</v>
      </c>
      <c r="F42" s="5">
        <v>4835</v>
      </c>
      <c r="G42" s="5">
        <v>2</v>
      </c>
      <c r="H42" s="7"/>
      <c r="I42" s="5"/>
      <c r="L42" s="2"/>
    </row>
    <row r="43" spans="2:12" ht="11.25">
      <c r="B43" s="5" t="s">
        <v>343</v>
      </c>
      <c r="C43" s="5">
        <v>13615</v>
      </c>
      <c r="D43" s="5">
        <v>19805</v>
      </c>
      <c r="E43" s="5">
        <v>18570</v>
      </c>
      <c r="F43" s="5">
        <v>6190</v>
      </c>
      <c r="G43" s="5">
        <v>2</v>
      </c>
      <c r="H43" s="7"/>
      <c r="I43" s="5"/>
      <c r="L43" s="2"/>
    </row>
    <row r="44" spans="2:12" ht="11.25">
      <c r="B44" s="5" t="s">
        <v>344</v>
      </c>
      <c r="C44" s="5">
        <v>17430</v>
      </c>
      <c r="D44" s="5">
        <v>25355</v>
      </c>
      <c r="E44" s="5">
        <v>23770</v>
      </c>
      <c r="F44" s="5">
        <v>7925</v>
      </c>
      <c r="G44" s="5">
        <v>2</v>
      </c>
      <c r="H44" s="7"/>
      <c r="I44" s="5"/>
      <c r="L44" s="2"/>
    </row>
    <row r="45" spans="2:12" ht="11.25">
      <c r="B45" s="5" t="s">
        <v>345</v>
      </c>
      <c r="C45" s="5">
        <v>22310</v>
      </c>
      <c r="D45" s="5">
        <v>32450</v>
      </c>
      <c r="E45" s="5">
        <v>30425</v>
      </c>
      <c r="F45" s="5">
        <v>10140</v>
      </c>
      <c r="G45" s="5">
        <v>2</v>
      </c>
      <c r="H45" s="7"/>
      <c r="I45" s="5"/>
      <c r="L45" s="2"/>
    </row>
    <row r="46" spans="2:12" ht="11.25">
      <c r="B46" s="5" t="s">
        <v>346</v>
      </c>
      <c r="C46" s="5">
        <v>28560</v>
      </c>
      <c r="D46" s="5">
        <v>41540</v>
      </c>
      <c r="E46" s="5">
        <v>38940</v>
      </c>
      <c r="F46" s="5">
        <v>12980</v>
      </c>
      <c r="G46" s="5">
        <v>2</v>
      </c>
      <c r="H46" s="7"/>
      <c r="I46" s="5"/>
      <c r="L46" s="2"/>
    </row>
    <row r="47" spans="2:12" ht="11.25">
      <c r="B47" s="5" t="s">
        <v>347</v>
      </c>
      <c r="C47" s="5">
        <v>36555</v>
      </c>
      <c r="D47" s="5">
        <v>53170</v>
      </c>
      <c r="E47" s="5">
        <v>49845</v>
      </c>
      <c r="F47" s="5">
        <v>16615</v>
      </c>
      <c r="G47" s="5">
        <v>2</v>
      </c>
      <c r="H47" s="7"/>
      <c r="I47" s="5"/>
      <c r="L47" s="2"/>
    </row>
    <row r="48" spans="2:12" ht="11.25">
      <c r="B48" s="5" t="s">
        <v>348</v>
      </c>
      <c r="C48" s="5">
        <v>46790</v>
      </c>
      <c r="D48" s="5">
        <v>68055</v>
      </c>
      <c r="E48" s="5">
        <v>63805</v>
      </c>
      <c r="F48" s="5">
        <v>21270</v>
      </c>
      <c r="G48" s="5">
        <v>2</v>
      </c>
      <c r="H48" s="7"/>
      <c r="I48" s="5"/>
      <c r="L48" s="2"/>
    </row>
    <row r="49" spans="2:12" ht="11.25">
      <c r="B49" s="5" t="s">
        <v>349</v>
      </c>
      <c r="C49" s="5">
        <v>59890</v>
      </c>
      <c r="D49" s="5">
        <v>87110</v>
      </c>
      <c r="E49" s="5">
        <v>81670</v>
      </c>
      <c r="F49" s="5">
        <v>27225</v>
      </c>
      <c r="G49" s="5">
        <v>2</v>
      </c>
      <c r="H49" s="7"/>
      <c r="I49" s="5"/>
      <c r="L49" s="2"/>
    </row>
    <row r="50" spans="2:13" ht="11.25">
      <c r="B50" s="5" t="s">
        <v>43</v>
      </c>
      <c r="C50" s="5">
        <v>100</v>
      </c>
      <c r="D50" s="5">
        <v>130</v>
      </c>
      <c r="E50" s="5">
        <v>160</v>
      </c>
      <c r="F50" s="5">
        <v>70</v>
      </c>
      <c r="G50" s="5"/>
      <c r="H50" s="7"/>
      <c r="I50" s="5">
        <v>1</v>
      </c>
      <c r="J50" s="34">
        <v>30</v>
      </c>
      <c r="K50" s="2">
        <v>65</v>
      </c>
      <c r="L50" s="1">
        <v>35</v>
      </c>
      <c r="M50" s="1">
        <v>5</v>
      </c>
    </row>
    <row r="51" spans="2:9" ht="11.25">
      <c r="B51" s="5" t="s">
        <v>104</v>
      </c>
      <c r="C51" s="5">
        <v>70</v>
      </c>
      <c r="D51" s="5">
        <v>90</v>
      </c>
      <c r="E51" s="5">
        <v>70</v>
      </c>
      <c r="F51" s="5">
        <v>20</v>
      </c>
      <c r="G51" s="5">
        <v>0</v>
      </c>
      <c r="H51" s="7">
        <v>2.2</v>
      </c>
      <c r="I51" s="5">
        <v>5</v>
      </c>
    </row>
    <row r="52" spans="2:9" ht="11.25">
      <c r="B52" s="5" t="s">
        <v>105</v>
      </c>
      <c r="C52" s="5">
        <v>115</v>
      </c>
      <c r="D52" s="5">
        <v>150</v>
      </c>
      <c r="E52" s="5">
        <v>115</v>
      </c>
      <c r="F52" s="5">
        <v>35</v>
      </c>
      <c r="G52" s="5">
        <v>0</v>
      </c>
      <c r="H52" s="7" t="s">
        <v>13</v>
      </c>
      <c r="I52" s="5">
        <v>9</v>
      </c>
    </row>
    <row r="53" spans="2:9" ht="11.25">
      <c r="B53" s="5" t="s">
        <v>106</v>
      </c>
      <c r="C53" s="5">
        <v>195</v>
      </c>
      <c r="D53" s="5">
        <v>250</v>
      </c>
      <c r="E53" s="5">
        <v>195</v>
      </c>
      <c r="F53" s="5">
        <v>55</v>
      </c>
      <c r="G53" s="5">
        <v>0</v>
      </c>
      <c r="H53" s="7" t="s">
        <v>22</v>
      </c>
      <c r="I53" s="5">
        <v>15</v>
      </c>
    </row>
    <row r="54" spans="2:9" ht="11.25">
      <c r="B54" s="5" t="s">
        <v>108</v>
      </c>
      <c r="C54" s="5">
        <v>325</v>
      </c>
      <c r="D54" s="5">
        <v>420</v>
      </c>
      <c r="E54" s="5">
        <v>325</v>
      </c>
      <c r="F54" s="5">
        <v>95</v>
      </c>
      <c r="G54" s="5">
        <v>0</v>
      </c>
      <c r="H54" s="7" t="s">
        <v>24</v>
      </c>
      <c r="I54" s="5">
        <v>22</v>
      </c>
    </row>
    <row r="55" spans="2:9" ht="11.25">
      <c r="B55" s="5" t="s">
        <v>107</v>
      </c>
      <c r="C55" s="5">
        <v>545</v>
      </c>
      <c r="D55" s="5">
        <v>700</v>
      </c>
      <c r="E55" s="5">
        <v>545</v>
      </c>
      <c r="F55" s="5">
        <v>155</v>
      </c>
      <c r="G55" s="5">
        <v>0</v>
      </c>
      <c r="H55" s="7" t="s">
        <v>29</v>
      </c>
      <c r="I55" s="5">
        <v>33</v>
      </c>
    </row>
    <row r="56" spans="2:9" ht="11.25">
      <c r="B56" s="5" t="s">
        <v>109</v>
      </c>
      <c r="C56" s="5">
        <v>910</v>
      </c>
      <c r="D56" s="5">
        <v>1170</v>
      </c>
      <c r="E56" s="5">
        <v>910</v>
      </c>
      <c r="F56" s="5">
        <v>260</v>
      </c>
      <c r="G56" s="5">
        <v>1</v>
      </c>
      <c r="H56" s="7" t="s">
        <v>38</v>
      </c>
      <c r="I56" s="5">
        <v>50</v>
      </c>
    </row>
    <row r="57" spans="2:9" ht="11.25">
      <c r="B57" s="5" t="s">
        <v>300</v>
      </c>
      <c r="C57" s="5">
        <v>1520</v>
      </c>
      <c r="D57" s="5">
        <v>1950</v>
      </c>
      <c r="E57" s="5">
        <v>1520</v>
      </c>
      <c r="F57" s="5">
        <v>435</v>
      </c>
      <c r="G57" s="5">
        <v>1</v>
      </c>
      <c r="H57" s="7"/>
      <c r="I57" s="5">
        <v>70</v>
      </c>
    </row>
    <row r="58" spans="2:9" ht="11.25">
      <c r="B58" s="5" t="s">
        <v>301</v>
      </c>
      <c r="C58" s="5">
        <v>2535</v>
      </c>
      <c r="D58" s="5">
        <v>3260</v>
      </c>
      <c r="E58" s="5">
        <v>2535</v>
      </c>
      <c r="F58" s="5">
        <v>725</v>
      </c>
      <c r="G58" s="5">
        <v>1</v>
      </c>
      <c r="H58" s="7"/>
      <c r="I58" s="5">
        <v>100</v>
      </c>
    </row>
    <row r="59" spans="2:9" ht="11.25">
      <c r="B59" s="5" t="s">
        <v>302</v>
      </c>
      <c r="C59" s="5">
        <v>4235</v>
      </c>
      <c r="D59" s="5">
        <v>5445</v>
      </c>
      <c r="E59" s="5">
        <v>4235</v>
      </c>
      <c r="F59" s="5">
        <v>1210</v>
      </c>
      <c r="G59" s="5">
        <v>1</v>
      </c>
      <c r="H59" s="7"/>
      <c r="I59" s="5">
        <v>145</v>
      </c>
    </row>
    <row r="60" spans="2:9" ht="11.25">
      <c r="B60" s="5" t="s">
        <v>303</v>
      </c>
      <c r="C60" s="5">
        <v>7070</v>
      </c>
      <c r="D60" s="5">
        <v>9095</v>
      </c>
      <c r="E60" s="5">
        <v>7070</v>
      </c>
      <c r="F60" s="5">
        <v>2020</v>
      </c>
      <c r="G60" s="5">
        <v>1</v>
      </c>
      <c r="H60" s="7"/>
      <c r="I60" s="5">
        <v>200</v>
      </c>
    </row>
    <row r="61" spans="2:9" ht="11.25">
      <c r="B61" s="5" t="s">
        <v>304</v>
      </c>
      <c r="C61" s="5">
        <v>11810</v>
      </c>
      <c r="D61" s="5">
        <v>15185</v>
      </c>
      <c r="E61" s="5">
        <v>11810</v>
      </c>
      <c r="F61" s="5">
        <v>3375</v>
      </c>
      <c r="G61" s="5">
        <v>1</v>
      </c>
      <c r="H61" s="7"/>
      <c r="I61" s="5">
        <v>280</v>
      </c>
    </row>
    <row r="62" spans="2:9" ht="11.25">
      <c r="B62" s="5" t="s">
        <v>305</v>
      </c>
      <c r="C62" s="5">
        <v>19725</v>
      </c>
      <c r="D62" s="5">
        <v>25360</v>
      </c>
      <c r="E62" s="5">
        <v>19725</v>
      </c>
      <c r="F62" s="5">
        <v>5635</v>
      </c>
      <c r="G62" s="5">
        <v>1</v>
      </c>
      <c r="H62" s="7"/>
      <c r="I62" s="5">
        <v>375</v>
      </c>
    </row>
    <row r="63" spans="2:9" ht="11.25">
      <c r="B63" s="5" t="s">
        <v>306</v>
      </c>
      <c r="C63" s="5">
        <v>32940</v>
      </c>
      <c r="D63" s="5">
        <v>42350</v>
      </c>
      <c r="E63" s="5">
        <v>32940</v>
      </c>
      <c r="F63" s="5">
        <v>9410</v>
      </c>
      <c r="G63" s="5">
        <v>1</v>
      </c>
      <c r="H63" s="7"/>
      <c r="I63" s="5">
        <v>495</v>
      </c>
    </row>
    <row r="64" spans="2:9" ht="11.25">
      <c r="B64" s="5" t="s">
        <v>307</v>
      </c>
      <c r="C64" s="5">
        <v>55005</v>
      </c>
      <c r="D64" s="5">
        <v>70720</v>
      </c>
      <c r="E64" s="5">
        <v>55005</v>
      </c>
      <c r="F64" s="5">
        <v>15715</v>
      </c>
      <c r="G64" s="5">
        <v>1</v>
      </c>
      <c r="H64" s="7"/>
      <c r="I64" s="5">
        <v>635</v>
      </c>
    </row>
    <row r="65" spans="2:9" ht="11.25">
      <c r="B65" s="5" t="s">
        <v>308</v>
      </c>
      <c r="C65" s="5">
        <v>91860</v>
      </c>
      <c r="D65" s="5">
        <v>118105</v>
      </c>
      <c r="E65" s="5">
        <v>91860</v>
      </c>
      <c r="F65" s="5">
        <v>26245</v>
      </c>
      <c r="G65" s="5">
        <v>1</v>
      </c>
      <c r="H65" s="7"/>
      <c r="I65" s="5">
        <v>800</v>
      </c>
    </row>
    <row r="66" spans="2:9" ht="11.25">
      <c r="B66" s="5" t="s">
        <v>309</v>
      </c>
      <c r="C66" s="5">
        <v>153405</v>
      </c>
      <c r="D66" s="5">
        <v>197240</v>
      </c>
      <c r="E66" s="5">
        <v>153405</v>
      </c>
      <c r="F66" s="5">
        <v>43830</v>
      </c>
      <c r="G66" s="5">
        <v>2</v>
      </c>
      <c r="H66" s="7"/>
      <c r="I66" s="5">
        <v>1000</v>
      </c>
    </row>
    <row r="67" spans="2:9" ht="11.25">
      <c r="B67" s="5" t="s">
        <v>310</v>
      </c>
      <c r="C67" s="5">
        <v>256190</v>
      </c>
      <c r="D67" s="5">
        <v>329385</v>
      </c>
      <c r="E67" s="5">
        <v>256190</v>
      </c>
      <c r="F67" s="5">
        <v>73195</v>
      </c>
      <c r="G67" s="5">
        <v>2</v>
      </c>
      <c r="H67" s="7"/>
      <c r="I67" s="5">
        <v>1300</v>
      </c>
    </row>
    <row r="68" spans="2:9" ht="11.25">
      <c r="B68" s="5" t="s">
        <v>311</v>
      </c>
      <c r="C68" s="5">
        <v>427835</v>
      </c>
      <c r="D68" s="5">
        <v>550075</v>
      </c>
      <c r="E68" s="5">
        <v>427835</v>
      </c>
      <c r="F68" s="5">
        <v>122240</v>
      </c>
      <c r="G68" s="5">
        <v>2</v>
      </c>
      <c r="H68" s="7"/>
      <c r="I68" s="5">
        <v>1600</v>
      </c>
    </row>
    <row r="69" spans="2:9" ht="11.25">
      <c r="B69" s="5" t="s">
        <v>312</v>
      </c>
      <c r="C69" s="5">
        <v>714485</v>
      </c>
      <c r="D69" s="5">
        <v>918625</v>
      </c>
      <c r="E69" s="5">
        <v>714485</v>
      </c>
      <c r="F69" s="5">
        <v>204140</v>
      </c>
      <c r="G69" s="5">
        <v>2</v>
      </c>
      <c r="H69" s="7"/>
      <c r="I69" s="5">
        <v>2000</v>
      </c>
    </row>
    <row r="70" spans="2:9" ht="11.25">
      <c r="B70" s="5" t="s">
        <v>313</v>
      </c>
      <c r="C70" s="5">
        <v>1193195</v>
      </c>
      <c r="D70" s="5">
        <v>1534105</v>
      </c>
      <c r="E70" s="5">
        <v>1193195</v>
      </c>
      <c r="F70" s="5">
        <v>340915</v>
      </c>
      <c r="G70" s="5">
        <v>2</v>
      </c>
      <c r="H70" s="7"/>
      <c r="I70" s="5">
        <v>2450</v>
      </c>
    </row>
    <row r="71" spans="2:9" ht="11.25">
      <c r="B71" s="5" t="s">
        <v>208</v>
      </c>
      <c r="C71" s="5">
        <v>400</v>
      </c>
      <c r="D71" s="5">
        <v>500</v>
      </c>
      <c r="E71" s="5">
        <v>350</v>
      </c>
      <c r="F71" s="5">
        <v>100</v>
      </c>
      <c r="G71" s="5">
        <v>1</v>
      </c>
      <c r="H71" s="7" t="s">
        <v>209</v>
      </c>
      <c r="I71" s="5"/>
    </row>
    <row r="72" spans="2:9" ht="11.25">
      <c r="B72" s="5" t="s">
        <v>224</v>
      </c>
      <c r="C72" s="5">
        <v>780</v>
      </c>
      <c r="D72" s="5">
        <v>420</v>
      </c>
      <c r="E72" s="5">
        <v>660</v>
      </c>
      <c r="F72" s="5">
        <v>300</v>
      </c>
      <c r="G72" s="5">
        <v>5</v>
      </c>
      <c r="H72" s="7" t="s">
        <v>59</v>
      </c>
      <c r="I72" s="5"/>
    </row>
    <row r="73" spans="2:9" ht="11.25">
      <c r="B73" s="5" t="s">
        <v>223</v>
      </c>
      <c r="C73" s="5">
        <v>630</v>
      </c>
      <c r="D73" s="5">
        <v>420</v>
      </c>
      <c r="E73" s="5">
        <v>780</v>
      </c>
      <c r="F73" s="5">
        <v>360</v>
      </c>
      <c r="G73" s="5">
        <v>4</v>
      </c>
      <c r="H73" s="7" t="s">
        <v>20</v>
      </c>
      <c r="I73" s="5"/>
    </row>
    <row r="74" spans="2:9" ht="11.25">
      <c r="B74" s="5" t="s">
        <v>110</v>
      </c>
      <c r="C74" s="5">
        <v>180</v>
      </c>
      <c r="D74" s="5">
        <v>130</v>
      </c>
      <c r="E74" s="5">
        <v>150</v>
      </c>
      <c r="F74" s="5">
        <v>80</v>
      </c>
      <c r="G74" s="5">
        <v>3</v>
      </c>
      <c r="H74" s="7" t="s">
        <v>18</v>
      </c>
      <c r="I74" s="5"/>
    </row>
    <row r="75" spans="2:9" ht="11.25">
      <c r="B75" s="5" t="s">
        <v>111</v>
      </c>
      <c r="C75" s="5">
        <v>170</v>
      </c>
      <c r="D75" s="5">
        <v>200</v>
      </c>
      <c r="E75" s="5">
        <v>380</v>
      </c>
      <c r="F75" s="5">
        <v>130</v>
      </c>
      <c r="G75" s="5">
        <v>4</v>
      </c>
      <c r="H75" s="7" t="s">
        <v>20</v>
      </c>
      <c r="I75" s="5"/>
    </row>
    <row r="76" spans="2:9" ht="11.25">
      <c r="B76" s="5" t="s">
        <v>206</v>
      </c>
      <c r="C76" s="5">
        <v>650</v>
      </c>
      <c r="D76" s="5">
        <v>800</v>
      </c>
      <c r="E76" s="5">
        <v>450</v>
      </c>
      <c r="F76" s="5">
        <v>200</v>
      </c>
      <c r="G76" s="5">
        <v>1</v>
      </c>
      <c r="H76" s="7" t="s">
        <v>207</v>
      </c>
      <c r="I76" s="5"/>
    </row>
    <row r="77" spans="1:13" s="2" customFormat="1" ht="11.25" collapsed="1">
      <c r="A77" s="2" t="s">
        <v>97</v>
      </c>
      <c r="B77" s="22" t="s">
        <v>55</v>
      </c>
      <c r="C77" s="22">
        <v>360</v>
      </c>
      <c r="D77" s="22">
        <v>330</v>
      </c>
      <c r="E77" s="22">
        <v>280</v>
      </c>
      <c r="F77" s="22">
        <v>120</v>
      </c>
      <c r="G77" s="22">
        <v>2</v>
      </c>
      <c r="H77" s="23"/>
      <c r="I77" s="22"/>
      <c r="J77" s="35">
        <v>45</v>
      </c>
      <c r="K77" s="2">
        <v>115</v>
      </c>
      <c r="L77" s="2">
        <v>55</v>
      </c>
      <c r="M77" s="2">
        <v>16</v>
      </c>
    </row>
    <row r="78" spans="2:10" s="46" customFormat="1" ht="11.25">
      <c r="B78" s="47" t="s">
        <v>427</v>
      </c>
      <c r="C78" s="47">
        <v>2260</v>
      </c>
      <c r="D78" s="47">
        <v>1420</v>
      </c>
      <c r="E78" s="47">
        <v>2440</v>
      </c>
      <c r="F78" s="47">
        <v>880</v>
      </c>
      <c r="G78" s="47"/>
      <c r="H78" s="48" t="s">
        <v>428</v>
      </c>
      <c r="I78" s="47"/>
      <c r="J78" s="49"/>
    </row>
    <row r="79" spans="2:12" ht="11.25">
      <c r="B79" s="5" t="s">
        <v>113</v>
      </c>
      <c r="C79" s="5">
        <v>260</v>
      </c>
      <c r="D79" s="5">
        <v>140</v>
      </c>
      <c r="E79" s="5">
        <v>220</v>
      </c>
      <c r="F79" s="5">
        <v>100</v>
      </c>
      <c r="G79" s="5">
        <v>5</v>
      </c>
      <c r="H79" s="7" t="s">
        <v>59</v>
      </c>
      <c r="I79" s="21">
        <v>1</v>
      </c>
      <c r="K79" s="2"/>
      <c r="L79" s="2"/>
    </row>
    <row r="80" spans="2:12" ht="11.25">
      <c r="B80" s="5" t="s">
        <v>388</v>
      </c>
      <c r="C80" s="5">
        <v>335</v>
      </c>
      <c r="D80" s="5">
        <v>180</v>
      </c>
      <c r="E80" s="5">
        <v>280</v>
      </c>
      <c r="F80" s="5">
        <v>130</v>
      </c>
      <c r="G80" s="5">
        <v>3</v>
      </c>
      <c r="H80" s="7"/>
      <c r="I80" s="21">
        <v>0.9</v>
      </c>
      <c r="K80" s="2"/>
      <c r="L80" s="2"/>
    </row>
    <row r="81" spans="2:12" ht="11.25">
      <c r="B81" s="5" t="s">
        <v>389</v>
      </c>
      <c r="C81" s="5">
        <v>425</v>
      </c>
      <c r="D81" s="5">
        <v>230</v>
      </c>
      <c r="E81" s="5">
        <v>360</v>
      </c>
      <c r="F81" s="5">
        <v>165</v>
      </c>
      <c r="G81" s="5">
        <v>3</v>
      </c>
      <c r="H81" s="7"/>
      <c r="I81" s="21">
        <v>0.81</v>
      </c>
      <c r="K81" s="2"/>
      <c r="L81" s="2"/>
    </row>
    <row r="82" spans="2:12" ht="11.25">
      <c r="B82" s="5" t="s">
        <v>390</v>
      </c>
      <c r="C82" s="5">
        <v>545</v>
      </c>
      <c r="D82" s="5">
        <v>295</v>
      </c>
      <c r="E82" s="5">
        <v>460</v>
      </c>
      <c r="F82" s="5">
        <v>210</v>
      </c>
      <c r="G82" s="5">
        <v>3</v>
      </c>
      <c r="H82" s="7"/>
      <c r="I82" s="21">
        <v>0.73</v>
      </c>
      <c r="K82" s="2"/>
      <c r="L82" s="2"/>
    </row>
    <row r="83" spans="2:12" ht="11.25">
      <c r="B83" s="5" t="s">
        <v>391</v>
      </c>
      <c r="C83" s="5">
        <v>700</v>
      </c>
      <c r="D83" s="5">
        <v>375</v>
      </c>
      <c r="E83" s="5">
        <v>590</v>
      </c>
      <c r="F83" s="5">
        <v>270</v>
      </c>
      <c r="G83" s="5">
        <v>3</v>
      </c>
      <c r="H83" s="7"/>
      <c r="I83" s="21">
        <v>0.66</v>
      </c>
      <c r="K83" s="2"/>
      <c r="L83" s="2"/>
    </row>
    <row r="84" spans="2:12" ht="11.25">
      <c r="B84" s="5" t="s">
        <v>392</v>
      </c>
      <c r="C84" s="5">
        <v>895</v>
      </c>
      <c r="D84" s="5">
        <v>480</v>
      </c>
      <c r="E84" s="5">
        <v>755</v>
      </c>
      <c r="F84" s="5">
        <v>345</v>
      </c>
      <c r="G84" s="5">
        <v>3</v>
      </c>
      <c r="H84" s="7"/>
      <c r="I84" s="21">
        <v>0.59</v>
      </c>
      <c r="K84" s="2"/>
      <c r="L84" s="2"/>
    </row>
    <row r="85" spans="2:12" ht="11.25">
      <c r="B85" s="5" t="s">
        <v>393</v>
      </c>
      <c r="C85" s="5">
        <v>1145</v>
      </c>
      <c r="D85" s="5">
        <v>615</v>
      </c>
      <c r="E85" s="5">
        <v>970</v>
      </c>
      <c r="F85" s="5">
        <v>440</v>
      </c>
      <c r="G85" s="5">
        <v>3</v>
      </c>
      <c r="H85" s="7"/>
      <c r="I85" s="21">
        <v>0.53</v>
      </c>
      <c r="K85" s="2"/>
      <c r="L85" s="2"/>
    </row>
    <row r="86" spans="2:12" ht="11.25">
      <c r="B86" s="5" t="s">
        <v>394</v>
      </c>
      <c r="C86" s="5">
        <v>1465</v>
      </c>
      <c r="D86" s="5">
        <v>790</v>
      </c>
      <c r="E86" s="5">
        <v>1240</v>
      </c>
      <c r="F86" s="5">
        <v>565</v>
      </c>
      <c r="G86" s="5">
        <v>3</v>
      </c>
      <c r="H86" s="7"/>
      <c r="I86" s="21">
        <v>0.48</v>
      </c>
      <c r="K86" s="2"/>
      <c r="L86" s="2"/>
    </row>
    <row r="87" spans="2:12" ht="11.25">
      <c r="B87" s="5" t="s">
        <v>395</v>
      </c>
      <c r="C87" s="5">
        <v>1875</v>
      </c>
      <c r="D87" s="5">
        <v>1010</v>
      </c>
      <c r="E87" s="5">
        <v>1585</v>
      </c>
      <c r="F87" s="5">
        <v>720</v>
      </c>
      <c r="G87" s="5">
        <v>3</v>
      </c>
      <c r="H87" s="7"/>
      <c r="I87" s="21">
        <v>0.43</v>
      </c>
      <c r="K87" s="2"/>
      <c r="L87" s="2"/>
    </row>
    <row r="88" spans="2:12" ht="11.25">
      <c r="B88" s="5" t="s">
        <v>396</v>
      </c>
      <c r="C88" s="5">
        <v>2400</v>
      </c>
      <c r="D88" s="5">
        <v>1290</v>
      </c>
      <c r="E88" s="5">
        <v>2030</v>
      </c>
      <c r="F88" s="5">
        <v>920</v>
      </c>
      <c r="G88" s="5">
        <v>3</v>
      </c>
      <c r="H88" s="7"/>
      <c r="I88" s="21">
        <v>0.39</v>
      </c>
      <c r="K88" s="2"/>
      <c r="L88" s="2"/>
    </row>
    <row r="89" spans="2:12" ht="11.25">
      <c r="B89" s="5" t="s">
        <v>397</v>
      </c>
      <c r="C89" s="5">
        <v>3070</v>
      </c>
      <c r="D89" s="5">
        <v>1655</v>
      </c>
      <c r="E89" s="5">
        <v>2595</v>
      </c>
      <c r="F89" s="5">
        <v>1180</v>
      </c>
      <c r="G89" s="5">
        <v>4</v>
      </c>
      <c r="H89" s="7"/>
      <c r="I89" s="21">
        <v>0.35</v>
      </c>
      <c r="K89" s="2"/>
      <c r="L89" s="2"/>
    </row>
    <row r="90" spans="2:12" ht="11.25">
      <c r="B90" s="5" t="s">
        <v>398</v>
      </c>
      <c r="C90" s="5">
        <v>3930</v>
      </c>
      <c r="D90" s="5">
        <v>2115</v>
      </c>
      <c r="E90" s="5">
        <v>3325</v>
      </c>
      <c r="F90" s="5">
        <v>1510</v>
      </c>
      <c r="G90" s="5">
        <v>4</v>
      </c>
      <c r="H90" s="7"/>
      <c r="I90" s="21">
        <v>0.31</v>
      </c>
      <c r="K90" s="2"/>
      <c r="L90" s="2"/>
    </row>
    <row r="91" spans="2:12" ht="11.25">
      <c r="B91" s="5" t="s">
        <v>399</v>
      </c>
      <c r="C91" s="5">
        <v>5030</v>
      </c>
      <c r="D91" s="5">
        <v>2710</v>
      </c>
      <c r="E91" s="5">
        <v>4255</v>
      </c>
      <c r="F91" s="5">
        <v>1935</v>
      </c>
      <c r="G91" s="5">
        <v>4</v>
      </c>
      <c r="H91" s="7"/>
      <c r="I91" s="21">
        <v>0.28</v>
      </c>
      <c r="K91" s="2"/>
      <c r="L91" s="2"/>
    </row>
    <row r="92" spans="2:12" ht="11.25">
      <c r="B92" s="5" t="s">
        <v>400</v>
      </c>
      <c r="C92" s="5">
        <v>6435</v>
      </c>
      <c r="D92" s="5">
        <v>3465</v>
      </c>
      <c r="E92" s="5">
        <v>5445</v>
      </c>
      <c r="F92" s="5">
        <v>2475</v>
      </c>
      <c r="G92" s="5">
        <v>4</v>
      </c>
      <c r="H92" s="7"/>
      <c r="I92" s="21">
        <v>0.25</v>
      </c>
      <c r="K92" s="2"/>
      <c r="L92" s="2"/>
    </row>
    <row r="93" spans="2:12" ht="11.25">
      <c r="B93" s="5" t="s">
        <v>401</v>
      </c>
      <c r="C93" s="5">
        <v>8240</v>
      </c>
      <c r="D93" s="5">
        <v>4435</v>
      </c>
      <c r="E93" s="5">
        <v>6970</v>
      </c>
      <c r="F93" s="5">
        <v>3170</v>
      </c>
      <c r="G93" s="5">
        <v>4</v>
      </c>
      <c r="H93" s="7"/>
      <c r="I93" s="21">
        <v>0.23</v>
      </c>
      <c r="K93" s="2"/>
      <c r="L93" s="2"/>
    </row>
    <row r="94" spans="2:12" ht="11.25">
      <c r="B94" s="5" t="s">
        <v>402</v>
      </c>
      <c r="C94" s="5">
        <v>10545</v>
      </c>
      <c r="D94" s="5">
        <v>5680</v>
      </c>
      <c r="E94" s="5">
        <v>8925</v>
      </c>
      <c r="F94" s="5">
        <v>4055</v>
      </c>
      <c r="G94" s="5">
        <v>4</v>
      </c>
      <c r="H94" s="7"/>
      <c r="I94" s="21">
        <v>0.21</v>
      </c>
      <c r="K94" s="2"/>
      <c r="L94" s="2"/>
    </row>
    <row r="95" spans="2:12" ht="11.25">
      <c r="B95" s="5" t="s">
        <v>403</v>
      </c>
      <c r="C95" s="5">
        <v>13500</v>
      </c>
      <c r="D95" s="5">
        <v>7270</v>
      </c>
      <c r="E95" s="5">
        <v>11425</v>
      </c>
      <c r="F95" s="5">
        <v>5190</v>
      </c>
      <c r="G95" s="5">
        <v>4</v>
      </c>
      <c r="H95" s="7"/>
      <c r="I95" s="21">
        <v>0.19</v>
      </c>
      <c r="K95" s="2"/>
      <c r="L95" s="2"/>
    </row>
    <row r="96" spans="2:12" ht="11.25">
      <c r="B96" s="5" t="s">
        <v>404</v>
      </c>
      <c r="C96" s="5">
        <v>17280</v>
      </c>
      <c r="D96" s="5">
        <v>9305</v>
      </c>
      <c r="E96" s="5">
        <v>14620</v>
      </c>
      <c r="F96" s="5">
        <v>6645</v>
      </c>
      <c r="G96" s="5">
        <v>4</v>
      </c>
      <c r="H96" s="7"/>
      <c r="I96" s="21">
        <v>0.17</v>
      </c>
      <c r="K96" s="2"/>
      <c r="L96" s="2"/>
    </row>
    <row r="97" spans="2:12" ht="11.25">
      <c r="B97" s="5" t="s">
        <v>405</v>
      </c>
      <c r="C97" s="5">
        <v>22120</v>
      </c>
      <c r="D97" s="5">
        <v>11910</v>
      </c>
      <c r="E97" s="5">
        <v>18715</v>
      </c>
      <c r="F97" s="5">
        <v>8505</v>
      </c>
      <c r="G97" s="5">
        <v>4</v>
      </c>
      <c r="H97" s="7"/>
      <c r="I97" s="21">
        <v>0.15</v>
      </c>
      <c r="K97" s="2"/>
      <c r="L97" s="2"/>
    </row>
    <row r="98" spans="2:12" ht="11.25">
      <c r="B98" s="5" t="s">
        <v>406</v>
      </c>
      <c r="C98" s="5">
        <v>28310</v>
      </c>
      <c r="D98" s="5">
        <v>15245</v>
      </c>
      <c r="E98" s="5">
        <v>23955</v>
      </c>
      <c r="F98" s="5">
        <v>10890</v>
      </c>
      <c r="G98" s="5">
        <v>4</v>
      </c>
      <c r="H98" s="7"/>
      <c r="I98" s="21">
        <v>0.14</v>
      </c>
      <c r="K98" s="2"/>
      <c r="L98" s="2"/>
    </row>
    <row r="99" spans="2:12" ht="11.25">
      <c r="B99" s="5" t="s">
        <v>205</v>
      </c>
      <c r="C99" s="5">
        <v>1250</v>
      </c>
      <c r="D99" s="5">
        <v>1110</v>
      </c>
      <c r="E99" s="5">
        <v>1260</v>
      </c>
      <c r="F99" s="5">
        <v>600</v>
      </c>
      <c r="G99" s="5">
        <v>4</v>
      </c>
      <c r="H99" s="7" t="s">
        <v>416</v>
      </c>
      <c r="I99" s="5"/>
      <c r="K99" s="2"/>
      <c r="L99" s="2"/>
    </row>
    <row r="100" spans="2:9" ht="11.25">
      <c r="B100" s="5" t="s">
        <v>112</v>
      </c>
      <c r="C100" s="5">
        <v>40</v>
      </c>
      <c r="D100" s="5">
        <v>100</v>
      </c>
      <c r="E100" s="5">
        <v>50</v>
      </c>
      <c r="F100" s="5">
        <v>60</v>
      </c>
      <c r="G100" s="5">
        <v>2</v>
      </c>
      <c r="H100" s="7" t="s">
        <v>413</v>
      </c>
      <c r="I100" s="5">
        <v>5</v>
      </c>
    </row>
    <row r="101" spans="2:9" ht="11.25">
      <c r="B101" s="5" t="s">
        <v>114</v>
      </c>
      <c r="C101" s="5">
        <v>65</v>
      </c>
      <c r="D101" s="5">
        <v>165</v>
      </c>
      <c r="E101" s="5">
        <v>85</v>
      </c>
      <c r="F101" s="5">
        <v>100</v>
      </c>
      <c r="G101" s="5">
        <v>1</v>
      </c>
      <c r="H101" s="7" t="s">
        <v>412</v>
      </c>
      <c r="I101" s="5">
        <v>9</v>
      </c>
    </row>
    <row r="102" spans="2:9" ht="11.25">
      <c r="B102" s="5" t="s">
        <v>115</v>
      </c>
      <c r="C102" s="5">
        <v>110</v>
      </c>
      <c r="D102" s="5">
        <v>280</v>
      </c>
      <c r="E102" s="5">
        <v>140</v>
      </c>
      <c r="F102" s="5">
        <v>165</v>
      </c>
      <c r="G102" s="5">
        <v>1</v>
      </c>
      <c r="H102" s="7" t="s">
        <v>414</v>
      </c>
      <c r="I102" s="5">
        <v>15</v>
      </c>
    </row>
    <row r="103" spans="2:9" ht="11.25">
      <c r="B103" s="5" t="s">
        <v>116</v>
      </c>
      <c r="C103" s="5">
        <v>185</v>
      </c>
      <c r="D103" s="5">
        <v>465</v>
      </c>
      <c r="E103" s="5">
        <v>235</v>
      </c>
      <c r="F103" s="5">
        <v>280</v>
      </c>
      <c r="G103" s="5">
        <v>1</v>
      </c>
      <c r="H103" s="7" t="s">
        <v>415</v>
      </c>
      <c r="I103" s="5">
        <v>22</v>
      </c>
    </row>
    <row r="104" spans="2:9" ht="11.25">
      <c r="B104" s="5" t="s">
        <v>117</v>
      </c>
      <c r="C104" s="5">
        <v>310</v>
      </c>
      <c r="D104" s="5">
        <v>780</v>
      </c>
      <c r="E104" s="5">
        <v>390</v>
      </c>
      <c r="F104" s="5">
        <v>465</v>
      </c>
      <c r="G104" s="5">
        <v>1</v>
      </c>
      <c r="H104" s="7"/>
      <c r="I104" s="5">
        <v>33</v>
      </c>
    </row>
    <row r="105" spans="2:9" ht="11.25">
      <c r="B105" s="5" t="s">
        <v>118</v>
      </c>
      <c r="C105" s="5">
        <v>520</v>
      </c>
      <c r="D105" s="5">
        <v>1300</v>
      </c>
      <c r="E105" s="5">
        <v>650</v>
      </c>
      <c r="F105" s="5">
        <v>780</v>
      </c>
      <c r="G105" s="5">
        <v>2</v>
      </c>
      <c r="H105" s="7"/>
      <c r="I105" s="5">
        <v>50</v>
      </c>
    </row>
    <row r="106" spans="2:9" ht="11.25">
      <c r="B106" s="5" t="s">
        <v>119</v>
      </c>
      <c r="C106" s="5">
        <v>870</v>
      </c>
      <c r="D106" s="5">
        <v>2170</v>
      </c>
      <c r="E106" s="5">
        <v>1085</v>
      </c>
      <c r="F106" s="5">
        <v>1300</v>
      </c>
      <c r="G106" s="5">
        <v>2</v>
      </c>
      <c r="H106" s="7"/>
      <c r="I106" s="5">
        <v>70</v>
      </c>
    </row>
    <row r="107" spans="2:9" ht="11.25">
      <c r="B107" s="5" t="s">
        <v>120</v>
      </c>
      <c r="C107" s="5">
        <v>1450</v>
      </c>
      <c r="D107" s="5">
        <v>3625</v>
      </c>
      <c r="E107" s="5">
        <v>1810</v>
      </c>
      <c r="F107" s="5">
        <v>2175</v>
      </c>
      <c r="G107" s="5">
        <v>2</v>
      </c>
      <c r="H107" s="7"/>
      <c r="I107" s="5">
        <v>100</v>
      </c>
    </row>
    <row r="108" spans="2:9" ht="11.25">
      <c r="B108" s="5" t="s">
        <v>121</v>
      </c>
      <c r="C108" s="5">
        <v>2420</v>
      </c>
      <c r="D108" s="5">
        <v>6050</v>
      </c>
      <c r="E108" s="5">
        <v>3025</v>
      </c>
      <c r="F108" s="5">
        <v>3630</v>
      </c>
      <c r="G108" s="5">
        <v>2</v>
      </c>
      <c r="H108" s="7"/>
      <c r="I108" s="5">
        <v>145</v>
      </c>
    </row>
    <row r="109" spans="2:9" ht="11.25">
      <c r="B109" s="5" t="s">
        <v>63</v>
      </c>
      <c r="C109" s="5">
        <v>4040</v>
      </c>
      <c r="D109" s="5">
        <v>10105</v>
      </c>
      <c r="E109" s="5">
        <v>5050</v>
      </c>
      <c r="F109" s="5">
        <v>6060</v>
      </c>
      <c r="G109" s="5">
        <v>2</v>
      </c>
      <c r="H109" s="7"/>
      <c r="I109" s="5">
        <v>200</v>
      </c>
    </row>
    <row r="110" spans="2:9" ht="11.25">
      <c r="B110" s="5" t="s">
        <v>64</v>
      </c>
      <c r="C110" s="5">
        <v>6750</v>
      </c>
      <c r="D110" s="5">
        <v>16870</v>
      </c>
      <c r="E110" s="5">
        <v>8435</v>
      </c>
      <c r="F110" s="5">
        <v>10125</v>
      </c>
      <c r="G110" s="5">
        <v>2</v>
      </c>
      <c r="H110" s="7"/>
      <c r="I110" s="5">
        <v>280</v>
      </c>
    </row>
    <row r="111" spans="2:9" ht="11.25">
      <c r="B111" s="5" t="s">
        <v>65</v>
      </c>
      <c r="C111" s="5">
        <v>11270</v>
      </c>
      <c r="D111" s="5">
        <v>28175</v>
      </c>
      <c r="E111" s="5">
        <v>14090</v>
      </c>
      <c r="F111" s="5">
        <v>16905</v>
      </c>
      <c r="G111" s="5">
        <v>2</v>
      </c>
      <c r="H111" s="7"/>
      <c r="I111" s="5">
        <v>375</v>
      </c>
    </row>
    <row r="112" spans="2:9" ht="11.25">
      <c r="B112" s="5" t="s">
        <v>66</v>
      </c>
      <c r="C112" s="5">
        <v>18820</v>
      </c>
      <c r="D112" s="5">
        <v>47055</v>
      </c>
      <c r="E112" s="5">
        <v>23525</v>
      </c>
      <c r="F112" s="5">
        <v>28230</v>
      </c>
      <c r="G112" s="5">
        <v>2</v>
      </c>
      <c r="H112" s="7"/>
      <c r="I112" s="5">
        <v>495</v>
      </c>
    </row>
    <row r="113" spans="2:9" ht="11.25">
      <c r="B113" s="5" t="s">
        <v>67</v>
      </c>
      <c r="C113" s="5">
        <v>31430</v>
      </c>
      <c r="D113" s="5">
        <v>78580</v>
      </c>
      <c r="E113" s="5">
        <v>39290</v>
      </c>
      <c r="F113" s="5">
        <v>47150</v>
      </c>
      <c r="G113" s="5">
        <v>2</v>
      </c>
      <c r="H113" s="7"/>
      <c r="I113" s="5">
        <v>635</v>
      </c>
    </row>
    <row r="114" spans="2:9" ht="11.25">
      <c r="B114" s="5" t="s">
        <v>68</v>
      </c>
      <c r="C114" s="5">
        <v>52490</v>
      </c>
      <c r="D114" s="5">
        <v>131230</v>
      </c>
      <c r="E114" s="5">
        <v>65615</v>
      </c>
      <c r="F114" s="5">
        <v>78740</v>
      </c>
      <c r="G114" s="5">
        <v>2</v>
      </c>
      <c r="H114" s="7"/>
      <c r="I114" s="5">
        <v>800</v>
      </c>
    </row>
    <row r="115" spans="2:9" ht="11.25">
      <c r="B115" s="5" t="s">
        <v>69</v>
      </c>
      <c r="C115" s="5">
        <v>87660</v>
      </c>
      <c r="D115" s="5">
        <v>219155</v>
      </c>
      <c r="E115" s="5">
        <v>109575</v>
      </c>
      <c r="F115" s="5">
        <v>131490</v>
      </c>
      <c r="G115" s="5">
        <v>3</v>
      </c>
      <c r="H115" s="7"/>
      <c r="I115" s="5">
        <v>1000</v>
      </c>
    </row>
    <row r="116" spans="2:9" ht="11.25">
      <c r="B116" s="5" t="s">
        <v>70</v>
      </c>
      <c r="C116" s="5">
        <v>146395</v>
      </c>
      <c r="D116" s="5">
        <v>365985</v>
      </c>
      <c r="E116" s="5">
        <v>182995</v>
      </c>
      <c r="F116" s="5">
        <v>219590</v>
      </c>
      <c r="G116" s="5">
        <v>3</v>
      </c>
      <c r="H116" s="7"/>
      <c r="I116" s="5">
        <v>1300</v>
      </c>
    </row>
    <row r="117" spans="2:9" ht="11.25">
      <c r="B117" s="5" t="s">
        <v>71</v>
      </c>
      <c r="C117" s="5">
        <v>244480</v>
      </c>
      <c r="D117" s="5">
        <v>611195</v>
      </c>
      <c r="E117" s="5">
        <v>305600</v>
      </c>
      <c r="F117" s="5">
        <v>366715</v>
      </c>
      <c r="G117" s="5">
        <v>3</v>
      </c>
      <c r="H117" s="7"/>
      <c r="I117" s="5">
        <v>1600</v>
      </c>
    </row>
    <row r="118" spans="2:9" ht="11.25">
      <c r="B118" s="5" t="s">
        <v>72</v>
      </c>
      <c r="C118" s="5">
        <v>408280</v>
      </c>
      <c r="D118" s="5">
        <v>1020695</v>
      </c>
      <c r="E118" s="5">
        <v>510350</v>
      </c>
      <c r="F118" s="5">
        <v>612420</v>
      </c>
      <c r="G118" s="5">
        <v>3</v>
      </c>
      <c r="H118" s="7"/>
      <c r="I118" s="5">
        <v>2000</v>
      </c>
    </row>
    <row r="119" spans="2:9" ht="11.25">
      <c r="B119" s="5" t="s">
        <v>73</v>
      </c>
      <c r="C119" s="5">
        <v>681825</v>
      </c>
      <c r="D119" s="5">
        <v>1704565</v>
      </c>
      <c r="E119" s="5">
        <v>852280</v>
      </c>
      <c r="F119" s="5">
        <v>1022740</v>
      </c>
      <c r="G119" s="5">
        <v>3</v>
      </c>
      <c r="H119" s="7"/>
      <c r="I119" s="5">
        <v>2450</v>
      </c>
    </row>
    <row r="120" spans="2:9" ht="11.25">
      <c r="B120" s="5" t="s">
        <v>213</v>
      </c>
      <c r="C120" s="5">
        <v>440</v>
      </c>
      <c r="D120" s="5">
        <v>480</v>
      </c>
      <c r="E120" s="5">
        <v>320</v>
      </c>
      <c r="F120" s="12">
        <v>50</v>
      </c>
      <c r="G120" s="12">
        <v>3</v>
      </c>
      <c r="H120" s="13" t="s">
        <v>214</v>
      </c>
      <c r="I120" s="28">
        <v>0.05</v>
      </c>
    </row>
    <row r="121" spans="2:9" ht="11.25">
      <c r="B121" s="5" t="s">
        <v>235</v>
      </c>
      <c r="C121" s="5">
        <v>790</v>
      </c>
      <c r="D121" s="5">
        <v>865</v>
      </c>
      <c r="E121" s="5">
        <v>575</v>
      </c>
      <c r="F121" s="12">
        <v>90</v>
      </c>
      <c r="G121" s="12">
        <v>2</v>
      </c>
      <c r="H121" s="13"/>
      <c r="I121" s="28">
        <v>0.1</v>
      </c>
    </row>
    <row r="122" spans="2:9" ht="11.25">
      <c r="B122" s="5" t="s">
        <v>236</v>
      </c>
      <c r="C122" s="5">
        <v>1425</v>
      </c>
      <c r="D122" s="5">
        <v>1555</v>
      </c>
      <c r="E122" s="5">
        <v>1035</v>
      </c>
      <c r="F122" s="12">
        <v>160</v>
      </c>
      <c r="G122" s="12">
        <v>2</v>
      </c>
      <c r="H122" s="13"/>
      <c r="I122" s="28">
        <v>0.15</v>
      </c>
    </row>
    <row r="123" spans="2:9" ht="11.25">
      <c r="B123" s="5" t="s">
        <v>237</v>
      </c>
      <c r="C123" s="5">
        <v>2565</v>
      </c>
      <c r="D123" s="5">
        <v>2800</v>
      </c>
      <c r="E123" s="5">
        <v>1865</v>
      </c>
      <c r="F123" s="12">
        <v>290</v>
      </c>
      <c r="G123" s="12">
        <v>2</v>
      </c>
      <c r="H123" s="13"/>
      <c r="I123" s="28">
        <v>0.2</v>
      </c>
    </row>
    <row r="124" spans="2:9" ht="11.25">
      <c r="B124" s="5" t="s">
        <v>238</v>
      </c>
      <c r="C124" s="5">
        <v>4620</v>
      </c>
      <c r="D124" s="5">
        <v>5040</v>
      </c>
      <c r="E124" s="5">
        <v>3360</v>
      </c>
      <c r="F124" s="12">
        <v>525</v>
      </c>
      <c r="G124" s="12">
        <v>2</v>
      </c>
      <c r="H124" s="13"/>
      <c r="I124" s="28">
        <v>0.25</v>
      </c>
    </row>
    <row r="125" spans="2:9" ht="11.25">
      <c r="B125" s="5" t="s">
        <v>122</v>
      </c>
      <c r="C125" s="5">
        <v>130</v>
      </c>
      <c r="D125" s="5">
        <v>210</v>
      </c>
      <c r="E125" s="5">
        <v>410</v>
      </c>
      <c r="F125" s="12">
        <v>130</v>
      </c>
      <c r="G125" s="12">
        <v>4</v>
      </c>
      <c r="H125" s="13" t="s">
        <v>321</v>
      </c>
      <c r="I125" s="12"/>
    </row>
    <row r="126" spans="2:9" ht="11.25">
      <c r="B126" s="5" t="s">
        <v>123</v>
      </c>
      <c r="C126" s="5">
        <v>210</v>
      </c>
      <c r="D126" s="5">
        <v>140</v>
      </c>
      <c r="E126" s="5">
        <v>260</v>
      </c>
      <c r="F126" s="5">
        <v>120</v>
      </c>
      <c r="G126" s="5">
        <v>4</v>
      </c>
      <c r="H126" s="7" t="s">
        <v>326</v>
      </c>
      <c r="I126" s="5"/>
    </row>
    <row r="127" spans="2:9" ht="11.25">
      <c r="B127" s="5" t="s">
        <v>124</v>
      </c>
      <c r="C127" s="5">
        <v>270</v>
      </c>
      <c r="D127" s="5">
        <v>180</v>
      </c>
      <c r="E127" s="5">
        <v>335</v>
      </c>
      <c r="F127" s="5">
        <v>155</v>
      </c>
      <c r="G127" s="5">
        <v>2</v>
      </c>
      <c r="H127" s="7" t="s">
        <v>325</v>
      </c>
      <c r="I127" s="5"/>
    </row>
    <row r="128" spans="2:9" ht="11.25">
      <c r="B128" s="5" t="s">
        <v>323</v>
      </c>
      <c r="C128" s="5">
        <v>345</v>
      </c>
      <c r="D128" s="5">
        <v>230</v>
      </c>
      <c r="E128" s="5">
        <v>425</v>
      </c>
      <c r="F128" s="5">
        <v>195</v>
      </c>
      <c r="G128" s="5">
        <v>2</v>
      </c>
      <c r="H128" s="7" t="s">
        <v>324</v>
      </c>
      <c r="I128" s="5"/>
    </row>
    <row r="129" spans="2:9" ht="11.25">
      <c r="B129" s="5" t="s">
        <v>371</v>
      </c>
      <c r="C129" s="5">
        <v>440</v>
      </c>
      <c r="D129" s="5">
        <v>295</v>
      </c>
      <c r="E129" s="5">
        <v>545</v>
      </c>
      <c r="F129" s="5">
        <v>250</v>
      </c>
      <c r="G129" s="5">
        <v>2</v>
      </c>
      <c r="H129" s="7"/>
      <c r="I129" s="5"/>
    </row>
    <row r="130" spans="2:9" ht="11.25">
      <c r="B130" s="5" t="s">
        <v>372</v>
      </c>
      <c r="C130" s="5">
        <v>565</v>
      </c>
      <c r="D130" s="5">
        <v>375</v>
      </c>
      <c r="E130" s="5">
        <v>700</v>
      </c>
      <c r="F130" s="5">
        <v>320</v>
      </c>
      <c r="G130" s="5">
        <v>2</v>
      </c>
      <c r="H130" s="7"/>
      <c r="I130" s="5"/>
    </row>
    <row r="131" spans="2:9" ht="11.25">
      <c r="B131" s="5" t="s">
        <v>373</v>
      </c>
      <c r="C131" s="5">
        <v>720</v>
      </c>
      <c r="D131" s="5">
        <v>480</v>
      </c>
      <c r="E131" s="5">
        <v>895</v>
      </c>
      <c r="F131" s="5">
        <v>410</v>
      </c>
      <c r="G131" s="5">
        <v>3</v>
      </c>
      <c r="H131" s="7"/>
      <c r="I131" s="5"/>
    </row>
    <row r="132" spans="2:9" ht="11.25">
      <c r="B132" s="5" t="s">
        <v>374</v>
      </c>
      <c r="C132" s="5">
        <v>925</v>
      </c>
      <c r="D132" s="5">
        <v>615</v>
      </c>
      <c r="E132" s="5">
        <v>1145</v>
      </c>
      <c r="F132" s="5">
        <v>530</v>
      </c>
      <c r="G132" s="5">
        <v>4</v>
      </c>
      <c r="H132" s="7"/>
      <c r="I132" s="5"/>
    </row>
    <row r="133" spans="2:9" ht="11.25">
      <c r="B133" s="5" t="s">
        <v>375</v>
      </c>
      <c r="C133" s="5">
        <v>1180</v>
      </c>
      <c r="D133" s="5">
        <v>790</v>
      </c>
      <c r="E133" s="5">
        <v>1465</v>
      </c>
      <c r="F133" s="5">
        <v>675</v>
      </c>
      <c r="G133" s="5">
        <v>4</v>
      </c>
      <c r="H133" s="7"/>
      <c r="I133" s="5"/>
    </row>
    <row r="134" spans="2:9" ht="11.25">
      <c r="B134" s="5" t="s">
        <v>376</v>
      </c>
      <c r="C134" s="5">
        <v>1515</v>
      </c>
      <c r="D134" s="5">
        <v>1010</v>
      </c>
      <c r="E134" s="5">
        <v>1875</v>
      </c>
      <c r="F134" s="5">
        <v>865</v>
      </c>
      <c r="G134" s="5">
        <v>5</v>
      </c>
      <c r="H134" s="7"/>
      <c r="I134" s="5"/>
    </row>
    <row r="135" spans="2:9" ht="11.25">
      <c r="B135" s="5" t="s">
        <v>377</v>
      </c>
      <c r="C135" s="5">
        <v>1935</v>
      </c>
      <c r="D135" s="5">
        <v>1290</v>
      </c>
      <c r="E135" s="5">
        <v>2400</v>
      </c>
      <c r="F135" s="5">
        <v>1105</v>
      </c>
      <c r="G135" s="5">
        <v>6</v>
      </c>
      <c r="H135" s="7"/>
      <c r="I135" s="5"/>
    </row>
    <row r="136" spans="2:9" ht="11.25">
      <c r="B136" s="5" t="s">
        <v>378</v>
      </c>
      <c r="C136" s="5">
        <v>2480</v>
      </c>
      <c r="D136" s="5">
        <v>1655</v>
      </c>
      <c r="E136" s="5">
        <v>3070</v>
      </c>
      <c r="F136" s="5">
        <v>1415</v>
      </c>
      <c r="G136" s="5">
        <v>7</v>
      </c>
      <c r="H136" s="7"/>
      <c r="I136" s="5"/>
    </row>
    <row r="137" spans="2:9" ht="11.25">
      <c r="B137" s="5" t="s">
        <v>379</v>
      </c>
      <c r="C137" s="5">
        <v>3175</v>
      </c>
      <c r="D137" s="5">
        <v>2115</v>
      </c>
      <c r="E137" s="5">
        <v>3930</v>
      </c>
      <c r="F137" s="5">
        <v>1815</v>
      </c>
      <c r="G137" s="5">
        <v>9</v>
      </c>
      <c r="H137" s="7"/>
      <c r="I137" s="5"/>
    </row>
    <row r="138" spans="2:9" ht="11.25">
      <c r="B138" s="5" t="s">
        <v>380</v>
      </c>
      <c r="C138" s="5">
        <v>4060</v>
      </c>
      <c r="D138" s="5">
        <v>2710</v>
      </c>
      <c r="E138" s="5">
        <v>5030</v>
      </c>
      <c r="F138" s="5">
        <v>2320</v>
      </c>
      <c r="G138" s="5">
        <v>11</v>
      </c>
      <c r="H138" s="7"/>
      <c r="I138" s="5"/>
    </row>
    <row r="139" spans="2:9" ht="11.25">
      <c r="B139" s="5" t="s">
        <v>381</v>
      </c>
      <c r="C139" s="5">
        <v>5200</v>
      </c>
      <c r="D139" s="5">
        <v>3465</v>
      </c>
      <c r="E139" s="5">
        <v>6435</v>
      </c>
      <c r="F139" s="5">
        <v>2970</v>
      </c>
      <c r="G139" s="5">
        <v>13</v>
      </c>
      <c r="H139" s="7"/>
      <c r="I139" s="5"/>
    </row>
    <row r="140" spans="2:9" ht="11.25">
      <c r="B140" s="5" t="s">
        <v>382</v>
      </c>
      <c r="C140" s="5">
        <v>6655</v>
      </c>
      <c r="D140" s="5">
        <v>4435</v>
      </c>
      <c r="E140" s="5">
        <v>8240</v>
      </c>
      <c r="F140" s="5">
        <v>3805</v>
      </c>
      <c r="G140" s="5">
        <v>15</v>
      </c>
      <c r="H140" s="7"/>
      <c r="I140" s="5"/>
    </row>
    <row r="141" spans="2:9" ht="11.25">
      <c r="B141" s="5" t="s">
        <v>383</v>
      </c>
      <c r="C141" s="5">
        <v>8520</v>
      </c>
      <c r="D141" s="5">
        <v>5680</v>
      </c>
      <c r="E141" s="5">
        <v>10545</v>
      </c>
      <c r="F141" s="5">
        <v>4870</v>
      </c>
      <c r="G141" s="5">
        <v>18</v>
      </c>
      <c r="H141" s="7"/>
      <c r="I141" s="5"/>
    </row>
    <row r="142" spans="2:9" ht="11.25">
      <c r="B142" s="5" t="s">
        <v>384</v>
      </c>
      <c r="C142" s="5">
        <v>10905</v>
      </c>
      <c r="D142" s="5">
        <v>7270</v>
      </c>
      <c r="E142" s="5">
        <v>13500</v>
      </c>
      <c r="F142" s="5">
        <v>6230</v>
      </c>
      <c r="G142" s="5">
        <v>22</v>
      </c>
      <c r="H142" s="7"/>
      <c r="I142" s="5"/>
    </row>
    <row r="143" spans="2:9" ht="11.25">
      <c r="B143" s="5" t="s">
        <v>385</v>
      </c>
      <c r="C143" s="5">
        <v>13955</v>
      </c>
      <c r="D143" s="5">
        <v>9305</v>
      </c>
      <c r="E143" s="5">
        <v>17280</v>
      </c>
      <c r="F143" s="5">
        <v>7975</v>
      </c>
      <c r="G143" s="5">
        <v>27</v>
      </c>
      <c r="H143" s="7"/>
      <c r="I143" s="5"/>
    </row>
    <row r="144" spans="2:9" ht="11.25">
      <c r="B144" s="5" t="s">
        <v>386</v>
      </c>
      <c r="C144" s="5">
        <v>17865</v>
      </c>
      <c r="D144" s="5">
        <v>11910</v>
      </c>
      <c r="E144" s="5">
        <v>22120</v>
      </c>
      <c r="F144" s="5">
        <v>10210</v>
      </c>
      <c r="G144" s="5">
        <v>32</v>
      </c>
      <c r="H144" s="7"/>
      <c r="I144" s="5"/>
    </row>
    <row r="145" spans="2:9" ht="11.25">
      <c r="B145" s="5" t="s">
        <v>387</v>
      </c>
      <c r="C145" s="5">
        <v>22865</v>
      </c>
      <c r="D145" s="5">
        <v>15245</v>
      </c>
      <c r="E145" s="5">
        <v>28310</v>
      </c>
      <c r="F145" s="5">
        <v>13065</v>
      </c>
      <c r="G145" s="5">
        <v>38</v>
      </c>
      <c r="H145" s="7"/>
      <c r="I145" s="5"/>
    </row>
    <row r="146" spans="2:10" ht="11.25" collapsed="1">
      <c r="B146" s="5" t="s">
        <v>125</v>
      </c>
      <c r="C146" s="5">
        <v>950</v>
      </c>
      <c r="D146" s="5">
        <v>1350</v>
      </c>
      <c r="E146" s="5">
        <v>600</v>
      </c>
      <c r="F146" s="5">
        <v>90</v>
      </c>
      <c r="G146" s="5"/>
      <c r="H146" s="7"/>
      <c r="I146" s="5">
        <v>1</v>
      </c>
      <c r="J146" s="34">
        <v>75</v>
      </c>
    </row>
    <row r="147" spans="2:10" ht="11.25">
      <c r="B147" s="5" t="s">
        <v>126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7">
        <v>0</v>
      </c>
      <c r="I147" s="5">
        <v>0</v>
      </c>
      <c r="J147" s="34">
        <f aca="true" t="shared" si="0" ref="J147:J157">I147*2</f>
        <v>0</v>
      </c>
    </row>
    <row r="148" spans="2:10" ht="11.25">
      <c r="B148" s="5" t="s">
        <v>127</v>
      </c>
      <c r="C148" s="5">
        <v>40</v>
      </c>
      <c r="D148" s="5">
        <v>50</v>
      </c>
      <c r="E148" s="5">
        <v>30</v>
      </c>
      <c r="F148" s="5">
        <v>10</v>
      </c>
      <c r="G148" s="5">
        <v>0</v>
      </c>
      <c r="H148" s="7" t="s">
        <v>17</v>
      </c>
      <c r="I148" s="5">
        <v>100</v>
      </c>
      <c r="J148" s="34">
        <f t="shared" si="0"/>
        <v>200</v>
      </c>
    </row>
    <row r="149" spans="2:10" ht="11.25">
      <c r="B149" s="5" t="s">
        <v>128</v>
      </c>
      <c r="C149" s="5">
        <v>50</v>
      </c>
      <c r="D149" s="5">
        <v>65</v>
      </c>
      <c r="E149" s="5">
        <v>40</v>
      </c>
      <c r="F149" s="5">
        <v>15</v>
      </c>
      <c r="G149" s="5">
        <v>0</v>
      </c>
      <c r="H149" s="7" t="s">
        <v>37</v>
      </c>
      <c r="I149" s="5">
        <v>130</v>
      </c>
      <c r="J149" s="34">
        <f t="shared" si="0"/>
        <v>260</v>
      </c>
    </row>
    <row r="150" spans="2:10" ht="11.25">
      <c r="B150" s="5" t="s">
        <v>129</v>
      </c>
      <c r="C150" s="5">
        <v>65</v>
      </c>
      <c r="D150" s="5">
        <v>80</v>
      </c>
      <c r="E150" s="5">
        <v>50</v>
      </c>
      <c r="F150" s="5">
        <v>15</v>
      </c>
      <c r="G150" s="5">
        <v>0</v>
      </c>
      <c r="H150" s="7" t="s">
        <v>42</v>
      </c>
      <c r="I150" s="5">
        <v>170</v>
      </c>
      <c r="J150" s="34">
        <f t="shared" si="0"/>
        <v>340</v>
      </c>
    </row>
    <row r="151" spans="2:10" ht="11.25">
      <c r="B151" s="5" t="s">
        <v>130</v>
      </c>
      <c r="C151" s="5">
        <v>85</v>
      </c>
      <c r="D151" s="5">
        <v>105</v>
      </c>
      <c r="E151" s="5">
        <v>65</v>
      </c>
      <c r="F151" s="5">
        <v>20</v>
      </c>
      <c r="G151" s="5">
        <v>0</v>
      </c>
      <c r="H151" s="7" t="s">
        <v>26</v>
      </c>
      <c r="I151" s="5">
        <v>220</v>
      </c>
      <c r="J151" s="34">
        <f t="shared" si="0"/>
        <v>440</v>
      </c>
    </row>
    <row r="152" spans="2:10" ht="11.25">
      <c r="B152" s="5" t="s">
        <v>131</v>
      </c>
      <c r="C152" s="5">
        <v>105</v>
      </c>
      <c r="D152" s="5">
        <v>135</v>
      </c>
      <c r="E152" s="5">
        <v>80</v>
      </c>
      <c r="F152" s="5">
        <v>25</v>
      </c>
      <c r="G152" s="5">
        <v>0</v>
      </c>
      <c r="H152" s="7" t="s">
        <v>31</v>
      </c>
      <c r="I152" s="5">
        <v>280</v>
      </c>
      <c r="J152" s="34">
        <f t="shared" si="0"/>
        <v>560</v>
      </c>
    </row>
    <row r="153" spans="2:10" ht="11.25">
      <c r="B153" s="5" t="s">
        <v>132</v>
      </c>
      <c r="C153" s="5">
        <v>135</v>
      </c>
      <c r="D153" s="5">
        <v>170</v>
      </c>
      <c r="E153" s="5">
        <v>105</v>
      </c>
      <c r="F153" s="5">
        <v>35</v>
      </c>
      <c r="G153" s="5">
        <v>1</v>
      </c>
      <c r="H153" s="7"/>
      <c r="I153" s="5">
        <v>360</v>
      </c>
      <c r="J153" s="34">
        <f t="shared" si="0"/>
        <v>720</v>
      </c>
    </row>
    <row r="154" spans="2:10" ht="11.25">
      <c r="B154" s="5" t="s">
        <v>133</v>
      </c>
      <c r="C154" s="5">
        <v>175</v>
      </c>
      <c r="D154" s="5">
        <v>220</v>
      </c>
      <c r="E154" s="5">
        <v>130</v>
      </c>
      <c r="F154" s="5">
        <v>45</v>
      </c>
      <c r="G154" s="5">
        <v>1</v>
      </c>
      <c r="H154" s="7" t="s">
        <v>40</v>
      </c>
      <c r="I154" s="5">
        <v>460</v>
      </c>
      <c r="J154" s="34">
        <f t="shared" si="0"/>
        <v>920</v>
      </c>
    </row>
    <row r="155" spans="2:10" ht="11.25">
      <c r="B155" s="5" t="s">
        <v>134</v>
      </c>
      <c r="C155" s="5">
        <v>225</v>
      </c>
      <c r="D155" s="5">
        <v>280</v>
      </c>
      <c r="E155" s="5">
        <v>170</v>
      </c>
      <c r="F155" s="5">
        <v>55</v>
      </c>
      <c r="G155" s="5">
        <v>1</v>
      </c>
      <c r="H155" s="7"/>
      <c r="I155" s="5">
        <v>600</v>
      </c>
      <c r="J155" s="34">
        <f t="shared" si="0"/>
        <v>1200</v>
      </c>
    </row>
    <row r="156" spans="2:10" ht="11.25">
      <c r="B156" s="5" t="s">
        <v>135</v>
      </c>
      <c r="C156" s="5">
        <v>290</v>
      </c>
      <c r="D156" s="5">
        <v>360</v>
      </c>
      <c r="E156" s="5">
        <v>215</v>
      </c>
      <c r="F156" s="5">
        <v>70</v>
      </c>
      <c r="G156" s="5">
        <v>1</v>
      </c>
      <c r="H156" s="7" t="s">
        <v>41</v>
      </c>
      <c r="I156" s="5">
        <v>770</v>
      </c>
      <c r="J156" s="34">
        <f t="shared" si="0"/>
        <v>1540</v>
      </c>
    </row>
    <row r="157" spans="2:10" ht="11.25">
      <c r="B157" s="5" t="s">
        <v>96</v>
      </c>
      <c r="C157" s="5">
        <v>370</v>
      </c>
      <c r="D157" s="5">
        <v>460</v>
      </c>
      <c r="E157" s="5">
        <v>275</v>
      </c>
      <c r="F157" s="5">
        <v>90</v>
      </c>
      <c r="G157" s="5">
        <v>1</v>
      </c>
      <c r="H157" s="7"/>
      <c r="I157" s="5">
        <v>1000</v>
      </c>
      <c r="J157" s="34">
        <f t="shared" si="0"/>
        <v>2000</v>
      </c>
    </row>
    <row r="158" spans="2:9" ht="11.25" collapsed="1">
      <c r="B158" s="5" t="s">
        <v>136</v>
      </c>
      <c r="C158" s="5">
        <v>70</v>
      </c>
      <c r="D158" s="5">
        <v>90</v>
      </c>
      <c r="E158" s="5">
        <v>170</v>
      </c>
      <c r="F158" s="5">
        <v>70</v>
      </c>
      <c r="G158" s="5">
        <v>0</v>
      </c>
      <c r="H158" s="7" t="s">
        <v>32</v>
      </c>
      <c r="I158" s="5"/>
    </row>
    <row r="159" spans="2:9" ht="11.25">
      <c r="B159" s="5" t="s">
        <v>137</v>
      </c>
      <c r="C159" s="5">
        <v>90</v>
      </c>
      <c r="D159" s="5">
        <v>115</v>
      </c>
      <c r="E159" s="5">
        <v>220</v>
      </c>
      <c r="F159" s="5">
        <v>90</v>
      </c>
      <c r="G159" s="5">
        <v>0</v>
      </c>
      <c r="H159" s="7" t="s">
        <v>19</v>
      </c>
      <c r="I159" s="5"/>
    </row>
    <row r="160" spans="2:9" ht="11.25">
      <c r="B160" s="5" t="s">
        <v>210</v>
      </c>
      <c r="C160" s="5">
        <v>66700</v>
      </c>
      <c r="D160" s="5">
        <v>69050</v>
      </c>
      <c r="E160" s="5">
        <v>72200</v>
      </c>
      <c r="F160" s="5">
        <v>13200</v>
      </c>
      <c r="G160" s="5">
        <v>1</v>
      </c>
      <c r="H160" s="7"/>
      <c r="I160" s="5"/>
    </row>
    <row r="161" spans="2:13" ht="11.25" collapsed="1">
      <c r="B161" s="5" t="s">
        <v>47</v>
      </c>
      <c r="C161" s="5">
        <v>140</v>
      </c>
      <c r="D161" s="5">
        <v>160</v>
      </c>
      <c r="E161" s="5">
        <v>20</v>
      </c>
      <c r="F161" s="5">
        <v>40</v>
      </c>
      <c r="G161" s="5"/>
      <c r="H161" s="7"/>
      <c r="I161" s="5">
        <v>1</v>
      </c>
      <c r="J161" s="34">
        <v>0</v>
      </c>
      <c r="K161" s="1">
        <v>20</v>
      </c>
      <c r="L161" s="1">
        <v>10</v>
      </c>
      <c r="M161" s="1">
        <v>16</v>
      </c>
    </row>
    <row r="162" spans="2:9" ht="11.25">
      <c r="B162" s="5" t="s">
        <v>138</v>
      </c>
      <c r="C162" s="5">
        <v>220</v>
      </c>
      <c r="D162" s="5">
        <v>160</v>
      </c>
      <c r="E162" s="5">
        <v>90</v>
      </c>
      <c r="F162" s="5">
        <v>40</v>
      </c>
      <c r="G162" s="5">
        <v>4</v>
      </c>
      <c r="H162" s="7" t="s">
        <v>20</v>
      </c>
      <c r="I162" s="5"/>
    </row>
    <row r="163" spans="2:9" ht="11.25">
      <c r="B163" s="5" t="s">
        <v>429</v>
      </c>
      <c r="C163" s="5">
        <v>280</v>
      </c>
      <c r="D163" s="5">
        <v>205</v>
      </c>
      <c r="E163" s="5">
        <v>115</v>
      </c>
      <c r="F163" s="5">
        <v>50</v>
      </c>
      <c r="G163" s="5">
        <v>2</v>
      </c>
      <c r="H163" s="7"/>
      <c r="I163" s="5"/>
    </row>
    <row r="164" spans="2:9" ht="11.25">
      <c r="B164" s="5" t="s">
        <v>430</v>
      </c>
      <c r="C164" s="5">
        <v>360</v>
      </c>
      <c r="D164" s="5">
        <v>260</v>
      </c>
      <c r="E164" s="5">
        <v>145</v>
      </c>
      <c r="F164" s="5">
        <v>65</v>
      </c>
      <c r="G164" s="5">
        <v>2</v>
      </c>
      <c r="H164" s="7"/>
      <c r="I164" s="5"/>
    </row>
    <row r="165" spans="2:9" ht="11.25">
      <c r="B165" s="5" t="s">
        <v>431</v>
      </c>
      <c r="C165" s="5">
        <v>460</v>
      </c>
      <c r="D165" s="5">
        <v>335</v>
      </c>
      <c r="E165" s="5">
        <v>190</v>
      </c>
      <c r="F165" s="5">
        <v>85</v>
      </c>
      <c r="G165" s="5">
        <v>2</v>
      </c>
      <c r="H165" s="7"/>
      <c r="I165" s="5"/>
    </row>
    <row r="166" spans="2:9" ht="11.25">
      <c r="B166" s="5" t="s">
        <v>432</v>
      </c>
      <c r="C166" s="5">
        <v>590</v>
      </c>
      <c r="D166" s="5">
        <v>430</v>
      </c>
      <c r="E166" s="5">
        <v>240</v>
      </c>
      <c r="F166" s="5">
        <v>105</v>
      </c>
      <c r="G166" s="5"/>
      <c r="H166" s="7"/>
      <c r="I166" s="5"/>
    </row>
    <row r="167" spans="2:9" ht="11.25">
      <c r="B167" s="5" t="s">
        <v>433</v>
      </c>
      <c r="C167" s="5">
        <v>755</v>
      </c>
      <c r="D167" s="5">
        <v>550</v>
      </c>
      <c r="E167" s="5">
        <v>310</v>
      </c>
      <c r="F167" s="5">
        <v>135</v>
      </c>
      <c r="G167" s="5">
        <v>3</v>
      </c>
      <c r="H167" s="7"/>
      <c r="I167" s="5"/>
    </row>
    <row r="168" spans="2:9" ht="11.25">
      <c r="B168" s="5" t="s">
        <v>434</v>
      </c>
      <c r="C168" s="5">
        <v>970</v>
      </c>
      <c r="D168" s="5">
        <v>705</v>
      </c>
      <c r="E168" s="5">
        <v>395</v>
      </c>
      <c r="F168" s="5">
        <v>175</v>
      </c>
      <c r="G168" s="5">
        <v>3</v>
      </c>
      <c r="H168" s="7"/>
      <c r="I168" s="5"/>
    </row>
    <row r="169" spans="2:9" ht="11.25">
      <c r="B169" s="5" t="s">
        <v>435</v>
      </c>
      <c r="C169" s="5">
        <v>1240</v>
      </c>
      <c r="D169" s="5">
        <v>900</v>
      </c>
      <c r="E169" s="5">
        <v>505</v>
      </c>
      <c r="F169" s="5">
        <v>225</v>
      </c>
      <c r="G169" s="5">
        <v>3</v>
      </c>
      <c r="H169" s="7"/>
      <c r="I169" s="5"/>
    </row>
    <row r="170" spans="2:9" ht="11.25">
      <c r="B170" s="5" t="s">
        <v>436</v>
      </c>
      <c r="C170" s="5">
        <v>1585</v>
      </c>
      <c r="D170" s="5">
        <v>1155</v>
      </c>
      <c r="E170" s="5">
        <v>650</v>
      </c>
      <c r="F170" s="5">
        <v>290</v>
      </c>
      <c r="G170" s="5">
        <v>3</v>
      </c>
      <c r="H170" s="7"/>
      <c r="I170" s="5"/>
    </row>
    <row r="171" spans="2:9" ht="11.25">
      <c r="B171" s="5" t="s">
        <v>437</v>
      </c>
      <c r="C171" s="5">
        <v>2030</v>
      </c>
      <c r="D171" s="5">
        <v>1475</v>
      </c>
      <c r="E171" s="5">
        <v>830</v>
      </c>
      <c r="F171" s="5">
        <v>370</v>
      </c>
      <c r="G171" s="5">
        <v>3</v>
      </c>
      <c r="H171" s="7"/>
      <c r="I171" s="5"/>
    </row>
    <row r="172" spans="2:9" ht="11.25">
      <c r="B172" s="5" t="s">
        <v>438</v>
      </c>
      <c r="C172" s="5">
        <v>2595</v>
      </c>
      <c r="D172" s="5">
        <v>1890</v>
      </c>
      <c r="E172" s="5">
        <v>1065</v>
      </c>
      <c r="F172" s="5">
        <v>470</v>
      </c>
      <c r="G172" s="5">
        <v>3</v>
      </c>
      <c r="H172" s="7"/>
      <c r="I172" s="5"/>
    </row>
    <row r="173" spans="2:9" ht="11.25">
      <c r="B173" s="5" t="s">
        <v>439</v>
      </c>
      <c r="C173" s="5">
        <v>3325</v>
      </c>
      <c r="D173" s="5">
        <v>2420</v>
      </c>
      <c r="E173" s="5">
        <v>1360</v>
      </c>
      <c r="F173" s="5">
        <v>605</v>
      </c>
      <c r="G173" s="5">
        <v>3</v>
      </c>
      <c r="H173" s="7"/>
      <c r="I173" s="5"/>
    </row>
    <row r="174" spans="2:9" ht="11.25">
      <c r="B174" s="5" t="s">
        <v>440</v>
      </c>
      <c r="C174" s="5">
        <v>4255</v>
      </c>
      <c r="D174" s="5">
        <v>3095</v>
      </c>
      <c r="E174" s="5">
        <v>1740</v>
      </c>
      <c r="F174" s="5">
        <v>775</v>
      </c>
      <c r="G174" s="5">
        <v>3</v>
      </c>
      <c r="H174" s="7"/>
      <c r="I174" s="5"/>
    </row>
    <row r="175" spans="2:9" ht="11.25">
      <c r="B175" s="5" t="s">
        <v>441</v>
      </c>
      <c r="C175" s="5">
        <v>5445</v>
      </c>
      <c r="D175" s="5">
        <v>3960</v>
      </c>
      <c r="E175" s="5">
        <v>2230</v>
      </c>
      <c r="F175" s="5">
        <v>990</v>
      </c>
      <c r="G175" s="5">
        <v>3</v>
      </c>
      <c r="H175" s="7"/>
      <c r="I175" s="5"/>
    </row>
    <row r="176" spans="2:9" ht="11.25">
      <c r="B176" s="5" t="s">
        <v>442</v>
      </c>
      <c r="C176" s="5">
        <v>6970</v>
      </c>
      <c r="D176" s="5">
        <v>5070</v>
      </c>
      <c r="E176" s="5">
        <v>2850</v>
      </c>
      <c r="F176" s="5">
        <v>1270</v>
      </c>
      <c r="G176" s="5">
        <v>3</v>
      </c>
      <c r="H176" s="7"/>
      <c r="I176" s="5"/>
    </row>
    <row r="177" spans="2:9" ht="11.25">
      <c r="B177" s="5" t="s">
        <v>443</v>
      </c>
      <c r="C177" s="5">
        <v>8925</v>
      </c>
      <c r="D177" s="5">
        <v>6490</v>
      </c>
      <c r="E177" s="5">
        <v>3650</v>
      </c>
      <c r="F177" s="5">
        <v>1625</v>
      </c>
      <c r="G177" s="5">
        <v>4</v>
      </c>
      <c r="H177" s="7"/>
      <c r="I177" s="5"/>
    </row>
    <row r="178" spans="2:9" ht="11.25">
      <c r="B178" s="5" t="s">
        <v>444</v>
      </c>
      <c r="C178" s="5">
        <v>11425</v>
      </c>
      <c r="D178" s="5">
        <v>8310</v>
      </c>
      <c r="E178" s="5">
        <v>4675</v>
      </c>
      <c r="F178" s="5">
        <v>2075</v>
      </c>
      <c r="G178" s="5">
        <v>4</v>
      </c>
      <c r="H178" s="7"/>
      <c r="I178" s="5"/>
    </row>
    <row r="179" spans="2:9" ht="11.25">
      <c r="B179" s="5" t="s">
        <v>445</v>
      </c>
      <c r="C179" s="5">
        <v>14620</v>
      </c>
      <c r="D179" s="5">
        <v>10635</v>
      </c>
      <c r="E179" s="5">
        <v>5980</v>
      </c>
      <c r="F179" s="5">
        <v>2660</v>
      </c>
      <c r="G179" s="5">
        <v>4</v>
      </c>
      <c r="H179" s="7"/>
      <c r="I179" s="5"/>
    </row>
    <row r="180" spans="2:9" ht="11.25">
      <c r="B180" s="5" t="s">
        <v>446</v>
      </c>
      <c r="C180" s="5">
        <v>18715</v>
      </c>
      <c r="D180" s="5">
        <v>13610</v>
      </c>
      <c r="E180" s="5">
        <v>7655</v>
      </c>
      <c r="F180" s="5">
        <v>3405</v>
      </c>
      <c r="G180" s="5">
        <v>4</v>
      </c>
      <c r="H180" s="7"/>
      <c r="I180" s="5"/>
    </row>
    <row r="181" spans="2:9" ht="11.25">
      <c r="B181" s="5" t="s">
        <v>447</v>
      </c>
      <c r="C181" s="5">
        <v>23955</v>
      </c>
      <c r="D181" s="5">
        <v>17420</v>
      </c>
      <c r="E181" s="5">
        <v>9800</v>
      </c>
      <c r="F181" s="5">
        <v>4355</v>
      </c>
      <c r="G181" s="5">
        <v>4</v>
      </c>
      <c r="H181" s="7"/>
      <c r="I181" s="5"/>
    </row>
    <row r="182" spans="2:9" ht="11.25">
      <c r="B182" s="5" t="s">
        <v>350</v>
      </c>
      <c r="C182" s="5"/>
      <c r="D182" s="5"/>
      <c r="E182" s="5"/>
      <c r="F182" s="5"/>
      <c r="G182" s="5"/>
      <c r="H182" s="7"/>
      <c r="I182" s="5"/>
    </row>
    <row r="183" spans="2:9" ht="11.25">
      <c r="B183" s="5" t="s">
        <v>139</v>
      </c>
      <c r="C183" s="5">
        <v>700</v>
      </c>
      <c r="D183" s="5">
        <v>670</v>
      </c>
      <c r="E183" s="5">
        <v>700</v>
      </c>
      <c r="F183" s="5">
        <v>240</v>
      </c>
      <c r="G183" s="5">
        <v>2</v>
      </c>
      <c r="H183" s="7" t="s">
        <v>33</v>
      </c>
      <c r="I183" s="5"/>
    </row>
    <row r="184" spans="2:9" ht="11.25">
      <c r="B184" s="5" t="s">
        <v>351</v>
      </c>
      <c r="C184" s="5">
        <v>930</v>
      </c>
      <c r="D184" s="5">
        <v>890</v>
      </c>
      <c r="E184" s="5">
        <v>930</v>
      </c>
      <c r="F184" s="5">
        <v>320</v>
      </c>
      <c r="G184" s="5">
        <v>1</v>
      </c>
      <c r="H184" s="7"/>
      <c r="I184" s="5"/>
    </row>
    <row r="185" spans="2:9" ht="11.25">
      <c r="B185" s="5" t="s">
        <v>352</v>
      </c>
      <c r="C185" s="5">
        <v>1240</v>
      </c>
      <c r="D185" s="5">
        <v>1185</v>
      </c>
      <c r="E185" s="5">
        <v>1240</v>
      </c>
      <c r="F185" s="5">
        <v>425</v>
      </c>
      <c r="G185" s="5">
        <v>1</v>
      </c>
      <c r="H185" s="7"/>
      <c r="I185" s="5"/>
    </row>
    <row r="186" spans="2:9" ht="11.25">
      <c r="B186" s="5" t="s">
        <v>353</v>
      </c>
      <c r="C186" s="5">
        <v>1645</v>
      </c>
      <c r="D186" s="5">
        <v>1575</v>
      </c>
      <c r="E186" s="5">
        <v>1645</v>
      </c>
      <c r="F186" s="5">
        <v>565</v>
      </c>
      <c r="G186" s="5">
        <v>1</v>
      </c>
      <c r="H186" s="7"/>
      <c r="I186" s="5"/>
    </row>
    <row r="187" spans="2:9" ht="11.25">
      <c r="B187" s="5" t="s">
        <v>354</v>
      </c>
      <c r="C187" s="5">
        <v>2190</v>
      </c>
      <c r="D187" s="5">
        <v>2095</v>
      </c>
      <c r="E187" s="5">
        <v>2190</v>
      </c>
      <c r="F187" s="5">
        <v>750</v>
      </c>
      <c r="G187" s="5">
        <v>1</v>
      </c>
      <c r="H187" s="7"/>
      <c r="I187" s="5"/>
    </row>
    <row r="188" spans="2:9" ht="11.25">
      <c r="B188" s="5" t="s">
        <v>355</v>
      </c>
      <c r="C188" s="5">
        <v>2915</v>
      </c>
      <c r="D188" s="5">
        <v>2790</v>
      </c>
      <c r="E188" s="5">
        <v>2915</v>
      </c>
      <c r="F188" s="5">
        <v>1000</v>
      </c>
      <c r="G188" s="5">
        <v>2</v>
      </c>
      <c r="H188" s="7"/>
      <c r="I188" s="5"/>
    </row>
    <row r="189" spans="2:9" ht="11.25">
      <c r="B189" s="5" t="s">
        <v>356</v>
      </c>
      <c r="C189" s="5">
        <v>3875</v>
      </c>
      <c r="D189" s="5">
        <v>3710</v>
      </c>
      <c r="E189" s="5">
        <v>3875</v>
      </c>
      <c r="F189" s="5">
        <v>1330</v>
      </c>
      <c r="G189" s="5">
        <v>2</v>
      </c>
      <c r="H189" s="7"/>
      <c r="I189" s="5"/>
    </row>
    <row r="190" spans="2:9" ht="11.25">
      <c r="B190" s="5" t="s">
        <v>357</v>
      </c>
      <c r="C190" s="5">
        <v>5155</v>
      </c>
      <c r="D190" s="5">
        <v>4930</v>
      </c>
      <c r="E190" s="5">
        <v>5155</v>
      </c>
      <c r="F190" s="5">
        <v>1765</v>
      </c>
      <c r="G190" s="5">
        <v>2</v>
      </c>
      <c r="H190" s="7"/>
      <c r="I190" s="5"/>
    </row>
    <row r="191" spans="2:9" ht="11.25">
      <c r="B191" s="5" t="s">
        <v>358</v>
      </c>
      <c r="C191" s="5">
        <v>6855</v>
      </c>
      <c r="D191" s="5">
        <v>6560</v>
      </c>
      <c r="E191" s="5">
        <v>6855</v>
      </c>
      <c r="F191" s="5">
        <v>2350</v>
      </c>
      <c r="G191" s="5">
        <v>2</v>
      </c>
      <c r="H191" s="7"/>
      <c r="I191" s="5"/>
    </row>
    <row r="192" spans="2:9" ht="11.25">
      <c r="B192" s="5" t="s">
        <v>359</v>
      </c>
      <c r="C192" s="5">
        <v>9115</v>
      </c>
      <c r="D192" s="5">
        <v>8725</v>
      </c>
      <c r="E192" s="5">
        <v>9115</v>
      </c>
      <c r="F192" s="5">
        <v>3125</v>
      </c>
      <c r="G192" s="5">
        <v>2</v>
      </c>
      <c r="H192" s="7"/>
      <c r="I192" s="5"/>
    </row>
    <row r="193" spans="2:9" ht="11.25">
      <c r="B193" s="5" t="s">
        <v>360</v>
      </c>
      <c r="C193" s="5">
        <v>12125</v>
      </c>
      <c r="D193" s="5">
        <v>11605</v>
      </c>
      <c r="E193" s="5">
        <v>12125</v>
      </c>
      <c r="F193" s="5">
        <v>4155</v>
      </c>
      <c r="G193" s="5">
        <v>2</v>
      </c>
      <c r="H193" s="7"/>
      <c r="I193" s="5"/>
    </row>
    <row r="194" spans="2:9" ht="11.25">
      <c r="B194" s="5" t="s">
        <v>361</v>
      </c>
      <c r="C194" s="5">
        <v>16125</v>
      </c>
      <c r="D194" s="5">
        <v>15435</v>
      </c>
      <c r="E194" s="5">
        <v>16125</v>
      </c>
      <c r="F194" s="5">
        <v>5530</v>
      </c>
      <c r="G194" s="5">
        <v>2</v>
      </c>
      <c r="H194" s="7"/>
      <c r="I194" s="5"/>
    </row>
    <row r="195" spans="2:9" ht="11.25">
      <c r="B195" s="5" t="s">
        <v>362</v>
      </c>
      <c r="C195" s="5">
        <v>21445</v>
      </c>
      <c r="D195" s="5">
        <v>20525</v>
      </c>
      <c r="E195" s="5">
        <v>21445</v>
      </c>
      <c r="F195" s="5">
        <v>7350</v>
      </c>
      <c r="G195" s="5">
        <v>2</v>
      </c>
      <c r="H195" s="7"/>
      <c r="I195" s="5"/>
    </row>
    <row r="196" spans="2:9" ht="11.25">
      <c r="B196" s="5" t="s">
        <v>363</v>
      </c>
      <c r="C196" s="5">
        <v>28520</v>
      </c>
      <c r="D196" s="5">
        <v>27300</v>
      </c>
      <c r="E196" s="5">
        <v>28520</v>
      </c>
      <c r="F196" s="5">
        <v>9780</v>
      </c>
      <c r="G196" s="5">
        <v>2</v>
      </c>
      <c r="H196" s="7"/>
      <c r="I196" s="5"/>
    </row>
    <row r="197" spans="2:9" ht="11.25">
      <c r="B197" s="5" t="s">
        <v>364</v>
      </c>
      <c r="C197" s="5">
        <v>37935</v>
      </c>
      <c r="D197" s="5">
        <v>36310</v>
      </c>
      <c r="E197" s="5">
        <v>37935</v>
      </c>
      <c r="F197" s="5">
        <v>13005</v>
      </c>
      <c r="G197" s="5">
        <v>2</v>
      </c>
      <c r="H197" s="7"/>
      <c r="I197" s="5"/>
    </row>
    <row r="198" spans="2:9" ht="11.25">
      <c r="B198" s="5" t="s">
        <v>365</v>
      </c>
      <c r="C198" s="5">
        <v>50450</v>
      </c>
      <c r="D198" s="5">
        <v>48290</v>
      </c>
      <c r="E198" s="5">
        <v>50450</v>
      </c>
      <c r="F198" s="5">
        <v>17300</v>
      </c>
      <c r="G198" s="5">
        <v>3</v>
      </c>
      <c r="H198" s="7"/>
      <c r="I198" s="5"/>
    </row>
    <row r="199" spans="2:9" ht="11.25">
      <c r="B199" s="5" t="s">
        <v>366</v>
      </c>
      <c r="C199" s="5">
        <v>67100</v>
      </c>
      <c r="D199" s="5">
        <v>64225</v>
      </c>
      <c r="E199" s="5">
        <v>67100</v>
      </c>
      <c r="F199" s="5">
        <v>23005</v>
      </c>
      <c r="G199" s="5">
        <v>3</v>
      </c>
      <c r="H199" s="7"/>
      <c r="I199" s="5"/>
    </row>
    <row r="200" spans="2:9" ht="11.25">
      <c r="B200" s="5" t="s">
        <v>367</v>
      </c>
      <c r="C200" s="5">
        <v>89245</v>
      </c>
      <c r="D200" s="5">
        <v>85420</v>
      </c>
      <c r="E200" s="5">
        <v>89245</v>
      </c>
      <c r="F200" s="5">
        <v>30600</v>
      </c>
      <c r="G200" s="5">
        <v>3</v>
      </c>
      <c r="H200" s="7"/>
      <c r="I200" s="5"/>
    </row>
    <row r="201" spans="2:9" ht="11.25">
      <c r="B201" s="5" t="s">
        <v>368</v>
      </c>
      <c r="C201" s="5">
        <v>118695</v>
      </c>
      <c r="D201" s="5">
        <v>113605</v>
      </c>
      <c r="E201" s="5">
        <v>118695</v>
      </c>
      <c r="F201" s="5">
        <v>40695</v>
      </c>
      <c r="G201" s="5">
        <v>3</v>
      </c>
      <c r="H201" s="7"/>
      <c r="I201" s="5"/>
    </row>
    <row r="202" spans="2:9" ht="11.25">
      <c r="B202" s="5" t="s">
        <v>369</v>
      </c>
      <c r="C202" s="5">
        <v>157865</v>
      </c>
      <c r="D202" s="5">
        <v>151095</v>
      </c>
      <c r="E202" s="5">
        <v>157865</v>
      </c>
      <c r="F202" s="5">
        <v>54125</v>
      </c>
      <c r="G202" s="5">
        <v>3</v>
      </c>
      <c r="H202" s="7"/>
      <c r="I202" s="5"/>
    </row>
    <row r="203" spans="2:13" ht="11.25">
      <c r="B203" s="5" t="s">
        <v>50</v>
      </c>
      <c r="C203" s="5">
        <v>30750</v>
      </c>
      <c r="D203" s="5">
        <v>27200</v>
      </c>
      <c r="E203" s="5">
        <v>4500</v>
      </c>
      <c r="F203" s="5">
        <v>37500</v>
      </c>
      <c r="G203" s="5"/>
      <c r="H203" s="7"/>
      <c r="I203" s="5">
        <v>1</v>
      </c>
      <c r="J203" s="36">
        <v>50</v>
      </c>
      <c r="K203" s="1">
        <v>40</v>
      </c>
      <c r="L203" s="1">
        <v>30</v>
      </c>
      <c r="M203" s="1">
        <v>4</v>
      </c>
    </row>
    <row r="204" spans="2:10" ht="11.25">
      <c r="B204" s="5" t="s">
        <v>140</v>
      </c>
      <c r="C204" s="5">
        <v>80</v>
      </c>
      <c r="D204" s="5">
        <v>70</v>
      </c>
      <c r="E204" s="5">
        <v>120</v>
      </c>
      <c r="F204" s="5">
        <v>70</v>
      </c>
      <c r="G204" s="5">
        <v>4</v>
      </c>
      <c r="H204" s="7" t="s">
        <v>16</v>
      </c>
      <c r="I204" s="5">
        <v>1</v>
      </c>
      <c r="J204" s="36"/>
    </row>
    <row r="205" spans="2:10" ht="11.25">
      <c r="B205" s="5" t="s">
        <v>141</v>
      </c>
      <c r="C205" s="5">
        <v>100</v>
      </c>
      <c r="D205" s="5">
        <v>90</v>
      </c>
      <c r="E205" s="5">
        <v>155</v>
      </c>
      <c r="F205" s="5">
        <v>90</v>
      </c>
      <c r="G205" s="5">
        <v>2</v>
      </c>
      <c r="H205" s="7" t="s">
        <v>28</v>
      </c>
      <c r="I205" s="5">
        <v>2</v>
      </c>
      <c r="J205" s="36"/>
    </row>
    <row r="206" spans="2:10" ht="11.25">
      <c r="B206" s="5" t="s">
        <v>142</v>
      </c>
      <c r="C206" s="5">
        <v>130</v>
      </c>
      <c r="D206" s="5">
        <v>115</v>
      </c>
      <c r="E206" s="5">
        <v>195</v>
      </c>
      <c r="F206" s="5">
        <v>115</v>
      </c>
      <c r="G206" s="5">
        <v>2</v>
      </c>
      <c r="H206" s="7" t="s">
        <v>25</v>
      </c>
      <c r="I206" s="5">
        <v>3</v>
      </c>
      <c r="J206" s="36"/>
    </row>
    <row r="207" spans="2:10" ht="11.25">
      <c r="B207" s="5" t="s">
        <v>143</v>
      </c>
      <c r="C207" s="5">
        <v>580</v>
      </c>
      <c r="D207" s="5">
        <v>460</v>
      </c>
      <c r="E207" s="5">
        <v>350</v>
      </c>
      <c r="F207" s="5">
        <v>180</v>
      </c>
      <c r="G207" s="5">
        <v>1</v>
      </c>
      <c r="H207" s="7" t="s">
        <v>20</v>
      </c>
      <c r="I207" s="5"/>
      <c r="J207" s="36"/>
    </row>
    <row r="208" spans="2:10" ht="11.25">
      <c r="B208" s="5" t="s">
        <v>144</v>
      </c>
      <c r="C208" s="5">
        <v>80</v>
      </c>
      <c r="D208" s="5">
        <v>40</v>
      </c>
      <c r="E208" s="5">
        <v>80</v>
      </c>
      <c r="F208" s="5">
        <v>50</v>
      </c>
      <c r="G208" s="5">
        <v>2</v>
      </c>
      <c r="H208" s="7" t="s">
        <v>14</v>
      </c>
      <c r="I208" s="5">
        <v>5</v>
      </c>
      <c r="J208" s="36"/>
    </row>
    <row r="209" spans="2:10" ht="11.25">
      <c r="B209" s="5" t="s">
        <v>145</v>
      </c>
      <c r="C209" s="5">
        <v>135</v>
      </c>
      <c r="D209" s="5">
        <v>65</v>
      </c>
      <c r="E209" s="5">
        <v>135</v>
      </c>
      <c r="F209" s="5">
        <v>85</v>
      </c>
      <c r="G209" s="5">
        <v>1</v>
      </c>
      <c r="H209" s="7" t="s">
        <v>15</v>
      </c>
      <c r="I209" s="5">
        <v>9</v>
      </c>
      <c r="J209" s="36"/>
    </row>
    <row r="210" spans="2:10" ht="11.25">
      <c r="B210" s="5" t="s">
        <v>146</v>
      </c>
      <c r="C210" s="5">
        <v>225</v>
      </c>
      <c r="D210" s="5">
        <v>110</v>
      </c>
      <c r="E210" s="5">
        <v>225</v>
      </c>
      <c r="F210" s="5">
        <v>140</v>
      </c>
      <c r="G210" s="5">
        <v>1</v>
      </c>
      <c r="H210" s="7" t="s">
        <v>23</v>
      </c>
      <c r="I210" s="5">
        <v>15</v>
      </c>
      <c r="J210" s="36"/>
    </row>
    <row r="211" spans="2:10" ht="11.25">
      <c r="B211" s="5" t="s">
        <v>147</v>
      </c>
      <c r="C211" s="5">
        <v>375</v>
      </c>
      <c r="D211" s="5">
        <v>185</v>
      </c>
      <c r="E211" s="5">
        <v>375</v>
      </c>
      <c r="F211" s="5">
        <v>235</v>
      </c>
      <c r="G211" s="5">
        <v>1</v>
      </c>
      <c r="H211" s="7"/>
      <c r="I211" s="5">
        <v>22</v>
      </c>
      <c r="J211" s="36"/>
    </row>
    <row r="212" spans="2:10" ht="11.25">
      <c r="B212" s="5" t="s">
        <v>148</v>
      </c>
      <c r="C212" s="5">
        <v>620</v>
      </c>
      <c r="D212" s="5">
        <v>310</v>
      </c>
      <c r="E212" s="5">
        <v>620</v>
      </c>
      <c r="F212" s="5">
        <v>390</v>
      </c>
      <c r="G212" s="5">
        <v>1</v>
      </c>
      <c r="H212" s="7"/>
      <c r="I212" s="5">
        <v>33</v>
      </c>
      <c r="J212" s="36"/>
    </row>
    <row r="213" spans="2:10" ht="11.25">
      <c r="B213" s="5" t="s">
        <v>149</v>
      </c>
      <c r="C213" s="5">
        <v>1040</v>
      </c>
      <c r="D213" s="5">
        <v>520</v>
      </c>
      <c r="E213" s="5">
        <v>1040</v>
      </c>
      <c r="F213" s="5">
        <v>650</v>
      </c>
      <c r="G213" s="5">
        <v>2</v>
      </c>
      <c r="H213" s="7"/>
      <c r="I213" s="5">
        <v>50</v>
      </c>
      <c r="J213" s="36"/>
    </row>
    <row r="214" spans="2:10" ht="11.25">
      <c r="B214" s="5" t="s">
        <v>150</v>
      </c>
      <c r="C214" s="5">
        <v>1735</v>
      </c>
      <c r="D214" s="5">
        <v>870</v>
      </c>
      <c r="E214" s="5">
        <v>1735</v>
      </c>
      <c r="F214" s="5">
        <v>1085</v>
      </c>
      <c r="G214" s="5">
        <v>2</v>
      </c>
      <c r="H214" s="7"/>
      <c r="I214" s="5">
        <v>70</v>
      </c>
      <c r="J214" s="36"/>
    </row>
    <row r="215" spans="2:10" ht="11.25">
      <c r="B215" s="5" t="s">
        <v>151</v>
      </c>
      <c r="C215" s="5">
        <v>2900</v>
      </c>
      <c r="D215" s="5">
        <v>1450</v>
      </c>
      <c r="E215" s="5">
        <v>2900</v>
      </c>
      <c r="F215" s="5">
        <v>1810</v>
      </c>
      <c r="G215" s="5">
        <v>2</v>
      </c>
      <c r="H215" s="7"/>
      <c r="I215" s="5">
        <v>100</v>
      </c>
      <c r="J215" s="36"/>
    </row>
    <row r="216" spans="2:10" ht="11.25">
      <c r="B216" s="5" t="s">
        <v>152</v>
      </c>
      <c r="C216" s="5">
        <v>4840</v>
      </c>
      <c r="D216" s="5">
        <v>2420</v>
      </c>
      <c r="E216" s="5">
        <v>4840</v>
      </c>
      <c r="F216" s="5">
        <v>3025</v>
      </c>
      <c r="G216" s="5">
        <v>2</v>
      </c>
      <c r="H216" s="7"/>
      <c r="I216" s="5">
        <v>145</v>
      </c>
      <c r="J216" s="36"/>
    </row>
    <row r="217" spans="2:10" ht="11.25">
      <c r="B217" s="5" t="s">
        <v>74</v>
      </c>
      <c r="C217" s="5">
        <v>8080</v>
      </c>
      <c r="D217" s="5">
        <v>4040</v>
      </c>
      <c r="E217" s="5">
        <v>8080</v>
      </c>
      <c r="F217" s="5">
        <v>5050</v>
      </c>
      <c r="G217" s="5">
        <v>2</v>
      </c>
      <c r="H217" s="7"/>
      <c r="I217" s="5">
        <v>200</v>
      </c>
      <c r="J217" s="36"/>
    </row>
    <row r="218" spans="2:10" ht="11.25">
      <c r="B218" s="5" t="s">
        <v>75</v>
      </c>
      <c r="C218" s="5">
        <v>13500</v>
      </c>
      <c r="D218" s="5">
        <v>6750</v>
      </c>
      <c r="E218" s="5">
        <v>13500</v>
      </c>
      <c r="F218" s="5">
        <v>8435</v>
      </c>
      <c r="G218" s="5">
        <v>2</v>
      </c>
      <c r="H218" s="7"/>
      <c r="I218" s="5">
        <v>280</v>
      </c>
      <c r="J218" s="36"/>
    </row>
    <row r="219" spans="2:10" ht="11.25">
      <c r="B219" s="5" t="s">
        <v>76</v>
      </c>
      <c r="C219" s="5">
        <v>22540</v>
      </c>
      <c r="D219" s="5">
        <v>11270</v>
      </c>
      <c r="E219" s="5">
        <v>22540</v>
      </c>
      <c r="F219" s="5">
        <v>14090</v>
      </c>
      <c r="G219" s="5">
        <v>2</v>
      </c>
      <c r="H219" s="7"/>
      <c r="I219" s="5">
        <v>375</v>
      </c>
      <c r="J219" s="36"/>
    </row>
    <row r="220" spans="2:10" ht="11.25">
      <c r="B220" s="5" t="s">
        <v>77</v>
      </c>
      <c r="C220" s="5">
        <v>37645</v>
      </c>
      <c r="D220" s="5">
        <v>18820</v>
      </c>
      <c r="E220" s="5">
        <v>37645</v>
      </c>
      <c r="F220" s="5">
        <v>23525</v>
      </c>
      <c r="G220" s="5">
        <v>2</v>
      </c>
      <c r="H220" s="7"/>
      <c r="I220" s="5">
        <v>495</v>
      </c>
      <c r="J220" s="36"/>
    </row>
    <row r="221" spans="2:10" ht="11.25">
      <c r="B221" s="5" t="s">
        <v>78</v>
      </c>
      <c r="C221" s="5">
        <v>62865</v>
      </c>
      <c r="D221" s="5">
        <v>31430</v>
      </c>
      <c r="E221" s="5">
        <v>62865</v>
      </c>
      <c r="F221" s="5">
        <v>39290</v>
      </c>
      <c r="G221" s="5">
        <v>2</v>
      </c>
      <c r="H221" s="7"/>
      <c r="I221" s="5">
        <v>635</v>
      </c>
      <c r="J221" s="36"/>
    </row>
    <row r="222" spans="2:10" ht="11.25">
      <c r="B222" s="5" t="s">
        <v>79</v>
      </c>
      <c r="C222" s="5">
        <v>104985</v>
      </c>
      <c r="D222" s="5">
        <v>52490</v>
      </c>
      <c r="E222" s="5">
        <v>104985</v>
      </c>
      <c r="F222" s="5">
        <v>65615</v>
      </c>
      <c r="G222" s="5">
        <v>2</v>
      </c>
      <c r="H222" s="7"/>
      <c r="I222" s="5">
        <v>800</v>
      </c>
      <c r="J222" s="36"/>
    </row>
    <row r="223" spans="2:10" ht="11.25">
      <c r="B223" s="5" t="s">
        <v>80</v>
      </c>
      <c r="C223" s="5">
        <v>175320</v>
      </c>
      <c r="D223" s="5">
        <v>87660</v>
      </c>
      <c r="E223" s="5">
        <v>175320</v>
      </c>
      <c r="F223" s="5">
        <v>109575</v>
      </c>
      <c r="G223" s="5">
        <v>2</v>
      </c>
      <c r="H223" s="7"/>
      <c r="I223" s="5">
        <v>1000</v>
      </c>
      <c r="J223" s="36"/>
    </row>
    <row r="224" spans="2:10" ht="11.25">
      <c r="B224" s="5" t="s">
        <v>81</v>
      </c>
      <c r="C224" s="5">
        <v>292790</v>
      </c>
      <c r="D224" s="5">
        <v>146395</v>
      </c>
      <c r="E224" s="5">
        <v>292790</v>
      </c>
      <c r="F224" s="5">
        <v>182995</v>
      </c>
      <c r="G224" s="5">
        <v>3</v>
      </c>
      <c r="H224" s="7"/>
      <c r="I224" s="5">
        <v>1300</v>
      </c>
      <c r="J224" s="36"/>
    </row>
    <row r="225" spans="2:10" ht="11.25">
      <c r="B225" s="5" t="s">
        <v>82</v>
      </c>
      <c r="C225" s="5">
        <v>488955</v>
      </c>
      <c r="D225" s="5">
        <v>244480</v>
      </c>
      <c r="E225" s="5">
        <v>488955</v>
      </c>
      <c r="F225" s="5">
        <v>305600</v>
      </c>
      <c r="G225" s="5">
        <v>3</v>
      </c>
      <c r="H225" s="7"/>
      <c r="I225" s="5">
        <v>1600</v>
      </c>
      <c r="J225" s="36"/>
    </row>
    <row r="226" spans="2:10" ht="11.25">
      <c r="B226" s="5" t="s">
        <v>83</v>
      </c>
      <c r="C226" s="5">
        <v>816555</v>
      </c>
      <c r="D226" s="5">
        <v>408280</v>
      </c>
      <c r="E226" s="5">
        <v>816555</v>
      </c>
      <c r="F226" s="5">
        <v>510350</v>
      </c>
      <c r="G226" s="5">
        <v>3</v>
      </c>
      <c r="H226" s="7"/>
      <c r="I226" s="5">
        <v>2000</v>
      </c>
      <c r="J226" s="36"/>
    </row>
    <row r="227" spans="2:10" ht="11.25">
      <c r="B227" s="5" t="s">
        <v>84</v>
      </c>
      <c r="C227" s="5">
        <v>1363650</v>
      </c>
      <c r="D227" s="5">
        <v>681825</v>
      </c>
      <c r="E227" s="5">
        <v>1363650</v>
      </c>
      <c r="F227" s="5">
        <v>852280</v>
      </c>
      <c r="G227" s="5">
        <v>3</v>
      </c>
      <c r="H227" s="7"/>
      <c r="I227" s="5">
        <v>2450</v>
      </c>
      <c r="J227" s="36"/>
    </row>
    <row r="228" spans="2:13" ht="11.25" collapsed="1">
      <c r="B228" s="5" t="s">
        <v>230</v>
      </c>
      <c r="C228" s="5">
        <v>5500</v>
      </c>
      <c r="D228" s="5">
        <v>7000</v>
      </c>
      <c r="E228" s="5">
        <v>5300</v>
      </c>
      <c r="F228" s="5">
        <v>4900</v>
      </c>
      <c r="G228" s="5"/>
      <c r="H228" s="7"/>
      <c r="I228" s="5">
        <v>1</v>
      </c>
      <c r="J228" s="34">
        <v>0</v>
      </c>
      <c r="K228" s="1">
        <v>80</v>
      </c>
      <c r="L228" s="1">
        <v>80</v>
      </c>
      <c r="M228" s="1">
        <v>5</v>
      </c>
    </row>
    <row r="229" spans="2:13" ht="11.25" collapsed="1">
      <c r="B229" s="5" t="s">
        <v>329</v>
      </c>
      <c r="C229" s="5">
        <v>5800</v>
      </c>
      <c r="D229" s="5">
        <v>5300</v>
      </c>
      <c r="E229" s="5">
        <v>7200</v>
      </c>
      <c r="F229" s="5">
        <v>5500</v>
      </c>
      <c r="G229" s="5"/>
      <c r="H229" s="7"/>
      <c r="I229" s="5">
        <v>1</v>
      </c>
      <c r="J229" s="34">
        <v>0</v>
      </c>
      <c r="K229" s="1">
        <v>80</v>
      </c>
      <c r="L229" s="1">
        <v>80</v>
      </c>
      <c r="M229" s="1">
        <v>5</v>
      </c>
    </row>
    <row r="230" spans="2:13" ht="11.25" collapsed="1">
      <c r="B230" s="5" t="s">
        <v>330</v>
      </c>
      <c r="C230" s="5">
        <v>7200</v>
      </c>
      <c r="D230" s="5">
        <v>5500</v>
      </c>
      <c r="E230" s="5">
        <v>5800</v>
      </c>
      <c r="F230" s="5">
        <v>6500</v>
      </c>
      <c r="G230" s="5"/>
      <c r="H230" s="7"/>
      <c r="I230" s="5">
        <v>1</v>
      </c>
      <c r="J230" s="34">
        <v>0</v>
      </c>
      <c r="K230" s="1">
        <v>80</v>
      </c>
      <c r="L230" s="1">
        <v>80</v>
      </c>
      <c r="M230" s="1">
        <v>5</v>
      </c>
    </row>
    <row r="231" spans="1:13" s="2" customFormat="1" ht="11.25">
      <c r="A231" s="2" t="s">
        <v>97</v>
      </c>
      <c r="B231" s="22" t="s">
        <v>53</v>
      </c>
      <c r="C231" s="22">
        <v>170</v>
      </c>
      <c r="D231" s="22">
        <v>150</v>
      </c>
      <c r="E231" s="22">
        <v>20</v>
      </c>
      <c r="F231" s="22">
        <v>40</v>
      </c>
      <c r="G231" s="22">
        <v>2</v>
      </c>
      <c r="H231" s="23"/>
      <c r="I231" s="22"/>
      <c r="J231" s="35">
        <v>0</v>
      </c>
      <c r="K231" s="2">
        <v>20</v>
      </c>
      <c r="L231" s="2">
        <v>10</v>
      </c>
      <c r="M231" s="2">
        <v>17</v>
      </c>
    </row>
    <row r="232" spans="2:9" ht="11.25">
      <c r="B232" s="5" t="s">
        <v>217</v>
      </c>
      <c r="C232" s="5">
        <v>1200</v>
      </c>
      <c r="D232" s="5">
        <v>1480</v>
      </c>
      <c r="E232" s="5">
        <v>870</v>
      </c>
      <c r="F232" s="5">
        <v>1600</v>
      </c>
      <c r="G232" s="5">
        <v>4</v>
      </c>
      <c r="H232" s="7" t="s">
        <v>218</v>
      </c>
      <c r="I232" s="21">
        <v>0.05</v>
      </c>
    </row>
    <row r="233" spans="2:9" ht="11.25">
      <c r="B233" s="5" t="s">
        <v>314</v>
      </c>
      <c r="C233" s="5">
        <v>2160</v>
      </c>
      <c r="D233" s="5">
        <v>2665</v>
      </c>
      <c r="E233" s="5">
        <v>1565</v>
      </c>
      <c r="F233" s="5">
        <v>2880</v>
      </c>
      <c r="G233" s="5">
        <v>2</v>
      </c>
      <c r="H233" s="7"/>
      <c r="I233" s="21">
        <v>0.1</v>
      </c>
    </row>
    <row r="234" spans="2:9" ht="11.25">
      <c r="B234" s="5" t="s">
        <v>315</v>
      </c>
      <c r="C234" s="5">
        <v>3890</v>
      </c>
      <c r="D234" s="5">
        <v>4795</v>
      </c>
      <c r="E234" s="5">
        <v>2820</v>
      </c>
      <c r="F234" s="5">
        <v>5185</v>
      </c>
      <c r="G234" s="5">
        <v>2</v>
      </c>
      <c r="H234" s="7"/>
      <c r="I234" s="21">
        <v>0.15</v>
      </c>
    </row>
    <row r="235" spans="2:9" ht="11.25">
      <c r="B235" s="5" t="s">
        <v>316</v>
      </c>
      <c r="C235" s="5">
        <v>7000</v>
      </c>
      <c r="D235" s="5">
        <v>8630</v>
      </c>
      <c r="E235" s="5">
        <v>5075</v>
      </c>
      <c r="F235" s="5">
        <v>9330</v>
      </c>
      <c r="G235" s="5">
        <v>2</v>
      </c>
      <c r="H235" s="7"/>
      <c r="I235" s="21">
        <v>0.2</v>
      </c>
    </row>
    <row r="236" spans="2:9" ht="11.25">
      <c r="B236" s="5" t="s">
        <v>317</v>
      </c>
      <c r="C236" s="5">
        <v>12595</v>
      </c>
      <c r="D236" s="5">
        <v>15535</v>
      </c>
      <c r="E236" s="5">
        <v>9135</v>
      </c>
      <c r="F236" s="5">
        <v>16795</v>
      </c>
      <c r="G236" s="5">
        <v>2</v>
      </c>
      <c r="H236" s="7"/>
      <c r="I236" s="21">
        <v>0.25</v>
      </c>
    </row>
    <row r="237" spans="2:13" ht="11.25" collapsed="1">
      <c r="B237" s="5" t="s">
        <v>49</v>
      </c>
      <c r="C237" s="5">
        <v>550</v>
      </c>
      <c r="D237" s="5">
        <v>640</v>
      </c>
      <c r="E237" s="5">
        <v>800</v>
      </c>
      <c r="F237" s="5">
        <v>180</v>
      </c>
      <c r="G237" s="5"/>
      <c r="H237" s="7"/>
      <c r="I237" s="5">
        <v>1</v>
      </c>
      <c r="J237" s="34">
        <v>180</v>
      </c>
      <c r="K237" s="2">
        <v>80</v>
      </c>
      <c r="L237" s="2">
        <v>105</v>
      </c>
      <c r="M237" s="1">
        <v>10</v>
      </c>
    </row>
    <row r="238" spans="2:13" ht="11.25">
      <c r="B238" s="5" t="s">
        <v>44</v>
      </c>
      <c r="C238" s="5">
        <v>150</v>
      </c>
      <c r="D238" s="5">
        <v>160</v>
      </c>
      <c r="E238" s="5">
        <v>210</v>
      </c>
      <c r="F238" s="5">
        <v>80</v>
      </c>
      <c r="G238" s="5"/>
      <c r="H238" s="7"/>
      <c r="I238" s="5">
        <v>1</v>
      </c>
      <c r="J238" s="34">
        <v>70</v>
      </c>
      <c r="K238" s="1">
        <v>40</v>
      </c>
      <c r="L238" s="1">
        <v>25</v>
      </c>
      <c r="M238" s="1">
        <v>7</v>
      </c>
    </row>
    <row r="239" spans="2:9" ht="11.25">
      <c r="B239" s="5" t="s">
        <v>215</v>
      </c>
      <c r="C239" s="5">
        <v>200</v>
      </c>
      <c r="D239" s="5">
        <v>450</v>
      </c>
      <c r="E239" s="5">
        <v>510</v>
      </c>
      <c r="F239" s="5">
        <v>120</v>
      </c>
      <c r="G239" s="5">
        <v>6</v>
      </c>
      <c r="H239" s="7" t="s">
        <v>216</v>
      </c>
      <c r="I239" s="21">
        <v>0.05</v>
      </c>
    </row>
    <row r="240" spans="2:9" ht="11.25">
      <c r="B240" s="5" t="s">
        <v>239</v>
      </c>
      <c r="C240" s="5">
        <v>360</v>
      </c>
      <c r="D240" s="5">
        <v>810</v>
      </c>
      <c r="E240" s="5">
        <v>920</v>
      </c>
      <c r="F240" s="5">
        <v>215</v>
      </c>
      <c r="G240" s="5">
        <v>3</v>
      </c>
      <c r="H240" s="7"/>
      <c r="I240" s="21">
        <v>0.1</v>
      </c>
    </row>
    <row r="241" spans="2:9" ht="11.25">
      <c r="B241" s="5" t="s">
        <v>240</v>
      </c>
      <c r="C241" s="5">
        <v>650</v>
      </c>
      <c r="D241" s="5">
        <v>1460</v>
      </c>
      <c r="E241" s="5">
        <v>1650</v>
      </c>
      <c r="F241" s="5">
        <v>390</v>
      </c>
      <c r="G241" s="5">
        <v>3</v>
      </c>
      <c r="H241" s="7"/>
      <c r="I241" s="21">
        <v>0.15</v>
      </c>
    </row>
    <row r="242" spans="2:9" ht="11.25">
      <c r="B242" s="5" t="s">
        <v>241</v>
      </c>
      <c r="C242" s="5">
        <v>1165</v>
      </c>
      <c r="D242" s="5">
        <v>2625</v>
      </c>
      <c r="E242" s="5">
        <v>2975</v>
      </c>
      <c r="F242" s="5">
        <v>700</v>
      </c>
      <c r="G242" s="5">
        <v>3</v>
      </c>
      <c r="H242" s="7"/>
      <c r="I242" s="21">
        <v>0.2</v>
      </c>
    </row>
    <row r="243" spans="2:9" ht="11.25">
      <c r="B243" s="5" t="s">
        <v>242</v>
      </c>
      <c r="C243" s="5">
        <v>2100</v>
      </c>
      <c r="D243" s="5">
        <v>4725</v>
      </c>
      <c r="E243" s="5">
        <v>5355</v>
      </c>
      <c r="F243" s="5">
        <v>1260</v>
      </c>
      <c r="G243" s="5">
        <v>3</v>
      </c>
      <c r="H243" s="7"/>
      <c r="I243" s="21">
        <v>0.25</v>
      </c>
    </row>
    <row r="244" spans="2:9" ht="11.25">
      <c r="B244" s="5" t="s">
        <v>153</v>
      </c>
      <c r="C244" s="5">
        <v>500</v>
      </c>
      <c r="D244" s="5">
        <v>440</v>
      </c>
      <c r="E244" s="5">
        <v>380</v>
      </c>
      <c r="F244" s="5">
        <v>1240</v>
      </c>
      <c r="G244" s="5">
        <v>3</v>
      </c>
      <c r="H244" s="7" t="s">
        <v>36</v>
      </c>
      <c r="I244" s="21">
        <v>0.05</v>
      </c>
    </row>
    <row r="245" spans="2:9" ht="11.25">
      <c r="B245" s="5" t="s">
        <v>296</v>
      </c>
      <c r="C245" s="5">
        <v>900</v>
      </c>
      <c r="D245" s="5">
        <v>790</v>
      </c>
      <c r="E245" s="5">
        <v>685</v>
      </c>
      <c r="F245" s="5">
        <v>2230</v>
      </c>
      <c r="G245" s="5">
        <v>2</v>
      </c>
      <c r="H245" s="7"/>
      <c r="I245" s="21">
        <v>0.1</v>
      </c>
    </row>
    <row r="246" spans="2:9" ht="11.25">
      <c r="B246" s="5" t="s">
        <v>297</v>
      </c>
      <c r="C246" s="5">
        <v>1620</v>
      </c>
      <c r="D246" s="5">
        <v>1425</v>
      </c>
      <c r="E246" s="5">
        <v>1230</v>
      </c>
      <c r="F246" s="5">
        <v>4020</v>
      </c>
      <c r="G246" s="5">
        <v>2</v>
      </c>
      <c r="H246" s="7"/>
      <c r="I246" s="21">
        <v>0.15</v>
      </c>
    </row>
    <row r="247" spans="2:9" ht="11.25">
      <c r="B247" s="5" t="s">
        <v>298</v>
      </c>
      <c r="C247" s="5">
        <v>2915</v>
      </c>
      <c r="D247" s="5">
        <v>2565</v>
      </c>
      <c r="E247" s="5">
        <v>2215</v>
      </c>
      <c r="F247" s="5">
        <v>7230</v>
      </c>
      <c r="G247" s="5">
        <v>2</v>
      </c>
      <c r="H247" s="7"/>
      <c r="I247" s="21">
        <v>0.2</v>
      </c>
    </row>
    <row r="248" spans="2:9" ht="11.25">
      <c r="B248" s="5" t="s">
        <v>299</v>
      </c>
      <c r="C248" s="5">
        <v>5250</v>
      </c>
      <c r="D248" s="5">
        <v>4620</v>
      </c>
      <c r="E248" s="5">
        <v>3990</v>
      </c>
      <c r="F248" s="5">
        <v>13015</v>
      </c>
      <c r="G248" s="5">
        <v>2</v>
      </c>
      <c r="H248" s="7"/>
      <c r="I248" s="21">
        <v>0.25</v>
      </c>
    </row>
    <row r="249" spans="2:9" ht="11.25">
      <c r="B249" s="5" t="s">
        <v>211</v>
      </c>
      <c r="C249" s="5">
        <v>520</v>
      </c>
      <c r="D249" s="5">
        <v>380</v>
      </c>
      <c r="E249" s="5">
        <v>290</v>
      </c>
      <c r="F249" s="5">
        <v>90</v>
      </c>
      <c r="G249" s="5">
        <v>4</v>
      </c>
      <c r="H249" s="7" t="s">
        <v>212</v>
      </c>
      <c r="I249" s="21">
        <v>0.05</v>
      </c>
    </row>
    <row r="250" spans="2:9" ht="11.25">
      <c r="B250" s="5" t="s">
        <v>231</v>
      </c>
      <c r="C250" s="5">
        <v>935</v>
      </c>
      <c r="D250" s="5">
        <v>685</v>
      </c>
      <c r="E250" s="5">
        <v>520</v>
      </c>
      <c r="F250" s="5">
        <v>160</v>
      </c>
      <c r="G250" s="5">
        <v>2</v>
      </c>
      <c r="H250" s="7"/>
      <c r="I250" s="21">
        <v>0.1</v>
      </c>
    </row>
    <row r="251" spans="2:9" ht="11.25">
      <c r="B251" s="5" t="s">
        <v>232</v>
      </c>
      <c r="C251" s="5">
        <v>1685</v>
      </c>
      <c r="D251" s="5">
        <v>1230</v>
      </c>
      <c r="E251" s="5">
        <v>940</v>
      </c>
      <c r="F251" s="5">
        <v>290</v>
      </c>
      <c r="G251" s="5">
        <v>2</v>
      </c>
      <c r="H251" s="7"/>
      <c r="I251" s="21">
        <v>0.15</v>
      </c>
    </row>
    <row r="252" spans="2:9" ht="11.25">
      <c r="B252" s="5" t="s">
        <v>233</v>
      </c>
      <c r="C252" s="5">
        <v>3035</v>
      </c>
      <c r="D252" s="5">
        <v>2215</v>
      </c>
      <c r="E252" s="5">
        <v>1690</v>
      </c>
      <c r="F252" s="5">
        <v>525</v>
      </c>
      <c r="G252" s="5">
        <v>2</v>
      </c>
      <c r="H252" s="7"/>
      <c r="I252" s="21">
        <v>0.2</v>
      </c>
    </row>
    <row r="253" spans="2:9" ht="11.25">
      <c r="B253" s="5" t="s">
        <v>234</v>
      </c>
      <c r="C253" s="5">
        <v>5460</v>
      </c>
      <c r="D253" s="5">
        <v>3990</v>
      </c>
      <c r="E253" s="5">
        <v>3045</v>
      </c>
      <c r="F253" s="5">
        <v>945</v>
      </c>
      <c r="G253" s="5">
        <v>2</v>
      </c>
      <c r="H253" s="7"/>
      <c r="I253" s="21">
        <v>0.25</v>
      </c>
    </row>
    <row r="254" spans="2:13" ht="11.25" collapsed="1">
      <c r="B254" s="5" t="s">
        <v>58</v>
      </c>
      <c r="C254" s="5">
        <v>15880</v>
      </c>
      <c r="D254" s="5">
        <v>22900</v>
      </c>
      <c r="E254" s="5">
        <v>25200</v>
      </c>
      <c r="F254" s="5">
        <v>22660</v>
      </c>
      <c r="G254" s="5"/>
      <c r="H254" s="7"/>
      <c r="I254" s="5"/>
      <c r="J254" s="34">
        <v>40</v>
      </c>
      <c r="K254" s="1">
        <v>50</v>
      </c>
      <c r="L254" s="1">
        <v>50</v>
      </c>
      <c r="M254" s="1">
        <v>5</v>
      </c>
    </row>
    <row r="255" spans="2:9" ht="11.25">
      <c r="B255" s="5" t="s">
        <v>154</v>
      </c>
      <c r="C255" s="5">
        <v>70</v>
      </c>
      <c r="D255" s="5">
        <v>40</v>
      </c>
      <c r="E255" s="5">
        <v>60</v>
      </c>
      <c r="F255" s="5">
        <v>20</v>
      </c>
      <c r="G255" s="5">
        <v>2</v>
      </c>
      <c r="H255" s="7" t="s">
        <v>20</v>
      </c>
      <c r="I255" s="5">
        <v>100</v>
      </c>
    </row>
    <row r="256" spans="2:9" ht="11.25">
      <c r="B256" s="5" t="s">
        <v>172</v>
      </c>
      <c r="C256" s="5">
        <v>90</v>
      </c>
      <c r="D256" s="5">
        <v>50</v>
      </c>
      <c r="E256" s="5">
        <v>75</v>
      </c>
      <c r="F256" s="5">
        <v>25</v>
      </c>
      <c r="G256" s="5">
        <v>1</v>
      </c>
      <c r="H256" s="7"/>
      <c r="I256" s="5">
        <v>96</v>
      </c>
    </row>
    <row r="257" spans="2:9" ht="11.25">
      <c r="B257" s="5" t="s">
        <v>170</v>
      </c>
      <c r="C257" s="5">
        <v>115</v>
      </c>
      <c r="D257" s="5">
        <v>65</v>
      </c>
      <c r="E257" s="5">
        <v>100</v>
      </c>
      <c r="F257" s="5">
        <v>35</v>
      </c>
      <c r="G257" s="5">
        <v>1</v>
      </c>
      <c r="H257" s="7" t="s">
        <v>171</v>
      </c>
      <c r="I257" s="5">
        <v>93</v>
      </c>
    </row>
    <row r="258" spans="2:9" ht="11.25">
      <c r="B258" s="5" t="s">
        <v>155</v>
      </c>
      <c r="C258" s="5">
        <v>145</v>
      </c>
      <c r="D258" s="5">
        <v>85</v>
      </c>
      <c r="E258" s="5">
        <v>125</v>
      </c>
      <c r="F258" s="5">
        <v>40</v>
      </c>
      <c r="G258" s="5">
        <v>1</v>
      </c>
      <c r="H258" s="7" t="s">
        <v>21</v>
      </c>
      <c r="I258" s="5">
        <v>90</v>
      </c>
    </row>
    <row r="259" spans="2:9" ht="11.25">
      <c r="B259" s="5" t="s">
        <v>173</v>
      </c>
      <c r="C259" s="5">
        <v>190</v>
      </c>
      <c r="D259" s="5">
        <v>105</v>
      </c>
      <c r="E259" s="5">
        <v>160</v>
      </c>
      <c r="F259" s="5">
        <v>55</v>
      </c>
      <c r="G259" s="5">
        <v>1</v>
      </c>
      <c r="H259" s="7"/>
      <c r="I259" s="5">
        <v>86</v>
      </c>
    </row>
    <row r="260" spans="2:9" ht="11.25">
      <c r="B260" s="5" t="s">
        <v>174</v>
      </c>
      <c r="C260" s="5">
        <v>240</v>
      </c>
      <c r="D260" s="5">
        <v>135</v>
      </c>
      <c r="E260" s="5">
        <v>205</v>
      </c>
      <c r="F260" s="5">
        <v>70</v>
      </c>
      <c r="G260" s="5">
        <v>2</v>
      </c>
      <c r="H260" s="7"/>
      <c r="I260" s="5">
        <v>83</v>
      </c>
    </row>
    <row r="261" spans="2:9" ht="11.25">
      <c r="B261" s="5" t="s">
        <v>175</v>
      </c>
      <c r="C261" s="5">
        <v>310</v>
      </c>
      <c r="D261" s="5">
        <v>175</v>
      </c>
      <c r="E261" s="5">
        <v>265</v>
      </c>
      <c r="F261" s="5">
        <v>90</v>
      </c>
      <c r="G261" s="5">
        <v>2</v>
      </c>
      <c r="H261" s="7"/>
      <c r="I261" s="5">
        <v>80</v>
      </c>
    </row>
    <row r="262" spans="2:9" ht="11.25">
      <c r="B262" s="5" t="s">
        <v>176</v>
      </c>
      <c r="C262" s="5">
        <v>395</v>
      </c>
      <c r="D262" s="5">
        <v>225</v>
      </c>
      <c r="E262" s="5">
        <v>340</v>
      </c>
      <c r="F262" s="5">
        <v>115</v>
      </c>
      <c r="G262" s="5">
        <v>2</v>
      </c>
      <c r="H262" s="7"/>
      <c r="I262" s="5">
        <v>77</v>
      </c>
    </row>
    <row r="263" spans="2:9" ht="11.25">
      <c r="B263" s="5" t="s">
        <v>177</v>
      </c>
      <c r="C263" s="5">
        <v>505</v>
      </c>
      <c r="D263" s="5">
        <v>290</v>
      </c>
      <c r="E263" s="5">
        <v>430</v>
      </c>
      <c r="F263" s="5">
        <v>145</v>
      </c>
      <c r="G263" s="5">
        <v>2</v>
      </c>
      <c r="H263" s="7"/>
      <c r="I263" s="5">
        <v>75</v>
      </c>
    </row>
    <row r="264" spans="2:9" ht="11.25">
      <c r="B264" s="5" t="s">
        <v>178</v>
      </c>
      <c r="C264" s="5">
        <v>645</v>
      </c>
      <c r="D264" s="5">
        <v>370</v>
      </c>
      <c r="E264" s="5">
        <v>555</v>
      </c>
      <c r="F264" s="5">
        <v>185</v>
      </c>
      <c r="G264" s="5">
        <v>2</v>
      </c>
      <c r="H264" s="7"/>
      <c r="I264" s="5">
        <v>72</v>
      </c>
    </row>
    <row r="265" spans="2:9" ht="11.25">
      <c r="B265" s="5" t="s">
        <v>179</v>
      </c>
      <c r="C265" s="5">
        <v>825</v>
      </c>
      <c r="D265" s="5">
        <v>470</v>
      </c>
      <c r="E265" s="5">
        <v>710</v>
      </c>
      <c r="F265" s="5">
        <v>235</v>
      </c>
      <c r="G265" s="5">
        <v>2</v>
      </c>
      <c r="H265" s="7"/>
      <c r="I265" s="5">
        <v>69</v>
      </c>
    </row>
    <row r="266" spans="2:9" ht="11.25">
      <c r="B266" s="5" t="s">
        <v>180</v>
      </c>
      <c r="C266" s="5">
        <v>1060</v>
      </c>
      <c r="D266" s="5">
        <v>605</v>
      </c>
      <c r="E266" s="5">
        <v>905</v>
      </c>
      <c r="F266" s="5">
        <v>300</v>
      </c>
      <c r="G266" s="5">
        <v>2</v>
      </c>
      <c r="H266" s="7"/>
      <c r="I266" s="5">
        <v>67</v>
      </c>
    </row>
    <row r="267" spans="2:9" ht="11.25">
      <c r="B267" s="5" t="s">
        <v>181</v>
      </c>
      <c r="C267" s="5">
        <v>1355</v>
      </c>
      <c r="D267" s="5">
        <v>775</v>
      </c>
      <c r="E267" s="5">
        <v>1160</v>
      </c>
      <c r="F267" s="5">
        <v>385</v>
      </c>
      <c r="G267" s="5">
        <v>2</v>
      </c>
      <c r="H267" s="7"/>
      <c r="I267" s="5">
        <v>64</v>
      </c>
    </row>
    <row r="268" spans="2:9" ht="11.25">
      <c r="B268" s="5" t="s">
        <v>182</v>
      </c>
      <c r="C268" s="5">
        <v>1735</v>
      </c>
      <c r="D268" s="5">
        <v>990</v>
      </c>
      <c r="E268" s="5">
        <v>1485</v>
      </c>
      <c r="F268" s="5">
        <v>495</v>
      </c>
      <c r="G268" s="5">
        <v>2</v>
      </c>
      <c r="H268" s="7"/>
      <c r="I268" s="5">
        <v>62</v>
      </c>
    </row>
    <row r="269" spans="2:9" ht="11.25">
      <c r="B269" s="5" t="s">
        <v>183</v>
      </c>
      <c r="C269" s="5">
        <v>2220</v>
      </c>
      <c r="D269" s="5">
        <v>1270</v>
      </c>
      <c r="E269" s="5">
        <v>1900</v>
      </c>
      <c r="F269" s="5">
        <v>635</v>
      </c>
      <c r="G269" s="5">
        <v>2</v>
      </c>
      <c r="H269" s="7"/>
      <c r="I269" s="5">
        <v>60</v>
      </c>
    </row>
    <row r="270" spans="2:9" ht="11.25">
      <c r="B270" s="5" t="s">
        <v>184</v>
      </c>
      <c r="C270" s="5">
        <v>2840</v>
      </c>
      <c r="D270" s="5">
        <v>1625</v>
      </c>
      <c r="E270" s="5">
        <v>2435</v>
      </c>
      <c r="F270" s="5">
        <v>810</v>
      </c>
      <c r="G270" s="5">
        <v>3</v>
      </c>
      <c r="H270" s="7"/>
      <c r="I270" s="5">
        <v>58</v>
      </c>
    </row>
    <row r="271" spans="2:9" ht="11.25">
      <c r="B271" s="5" t="s">
        <v>185</v>
      </c>
      <c r="C271" s="5">
        <v>3635</v>
      </c>
      <c r="D271" s="5">
        <v>2075</v>
      </c>
      <c r="E271" s="5">
        <v>3115</v>
      </c>
      <c r="F271" s="5">
        <v>1040</v>
      </c>
      <c r="G271" s="5">
        <v>3</v>
      </c>
      <c r="H271" s="7"/>
      <c r="I271" s="5">
        <v>56</v>
      </c>
    </row>
    <row r="272" spans="2:9" ht="11.25">
      <c r="B272" s="5" t="s">
        <v>186</v>
      </c>
      <c r="C272" s="5">
        <v>4650</v>
      </c>
      <c r="D272" s="5">
        <v>2660</v>
      </c>
      <c r="E272" s="5">
        <v>3990</v>
      </c>
      <c r="F272" s="5">
        <v>1330</v>
      </c>
      <c r="G272" s="5">
        <v>3</v>
      </c>
      <c r="H272" s="7"/>
      <c r="I272" s="5">
        <v>54</v>
      </c>
    </row>
    <row r="273" spans="2:9" ht="11.25">
      <c r="B273" s="5" t="s">
        <v>187</v>
      </c>
      <c r="C273" s="5">
        <v>5955</v>
      </c>
      <c r="D273" s="5">
        <v>3405</v>
      </c>
      <c r="E273" s="5">
        <v>5105</v>
      </c>
      <c r="F273" s="5">
        <v>1700</v>
      </c>
      <c r="G273" s="5">
        <v>3</v>
      </c>
      <c r="H273" s="7"/>
      <c r="I273" s="5">
        <v>52</v>
      </c>
    </row>
    <row r="274" spans="2:9" ht="11.25">
      <c r="B274" s="5" t="s">
        <v>188</v>
      </c>
      <c r="C274" s="5">
        <v>7620</v>
      </c>
      <c r="D274" s="5">
        <v>4355</v>
      </c>
      <c r="E274" s="5">
        <v>6535</v>
      </c>
      <c r="F274" s="5">
        <v>2180</v>
      </c>
      <c r="G274" s="5">
        <v>3</v>
      </c>
      <c r="H274" s="7"/>
      <c r="I274" s="5">
        <v>50</v>
      </c>
    </row>
    <row r="275" spans="2:9" ht="11.25">
      <c r="B275" s="5" t="s">
        <v>156</v>
      </c>
      <c r="C275" s="5">
        <v>110</v>
      </c>
      <c r="D275" s="5">
        <v>160</v>
      </c>
      <c r="E275" s="5">
        <v>90</v>
      </c>
      <c r="F275" s="5">
        <v>70</v>
      </c>
      <c r="G275" s="5">
        <v>1</v>
      </c>
      <c r="H275" s="7" t="s">
        <v>30</v>
      </c>
      <c r="I275" s="5"/>
    </row>
    <row r="276" spans="2:9" ht="11.25">
      <c r="B276" s="5" t="s">
        <v>157</v>
      </c>
      <c r="C276" s="5">
        <v>140</v>
      </c>
      <c r="D276" s="5">
        <v>205</v>
      </c>
      <c r="E276" s="5">
        <v>115</v>
      </c>
      <c r="F276" s="5">
        <v>90</v>
      </c>
      <c r="G276" s="5">
        <v>1</v>
      </c>
      <c r="H276" s="7" t="s">
        <v>19</v>
      </c>
      <c r="I276" s="5"/>
    </row>
    <row r="277" spans="2:9" ht="11.25">
      <c r="B277" s="5" t="s">
        <v>219</v>
      </c>
      <c r="C277" s="5">
        <v>130</v>
      </c>
      <c r="D277" s="5">
        <v>160</v>
      </c>
      <c r="E277" s="5">
        <v>90</v>
      </c>
      <c r="F277" s="5">
        <v>40</v>
      </c>
      <c r="G277" s="5">
        <v>1</v>
      </c>
      <c r="H277" s="7" t="s">
        <v>20</v>
      </c>
      <c r="I277" s="5">
        <v>1200</v>
      </c>
    </row>
    <row r="278" spans="2:9" ht="11.25">
      <c r="B278" s="5" t="s">
        <v>158</v>
      </c>
      <c r="C278" s="5">
        <v>165</v>
      </c>
      <c r="D278" s="5">
        <v>205</v>
      </c>
      <c r="E278" s="5">
        <v>115</v>
      </c>
      <c r="F278" s="5">
        <v>50</v>
      </c>
      <c r="G278" s="5">
        <v>1</v>
      </c>
      <c r="H278" s="7" t="s">
        <v>19</v>
      </c>
      <c r="I278" s="5">
        <v>1700</v>
      </c>
    </row>
    <row r="279" spans="2:9" ht="11.25">
      <c r="B279" s="5" t="s">
        <v>278</v>
      </c>
      <c r="C279" s="5">
        <v>215</v>
      </c>
      <c r="D279" s="5">
        <v>260</v>
      </c>
      <c r="E279" s="5">
        <v>145</v>
      </c>
      <c r="F279" s="5">
        <v>65</v>
      </c>
      <c r="G279" s="5">
        <v>2</v>
      </c>
      <c r="H279" s="7"/>
      <c r="I279" s="5">
        <v>2300</v>
      </c>
    </row>
    <row r="280" spans="2:9" ht="11.25">
      <c r="B280" s="5" t="s">
        <v>279</v>
      </c>
      <c r="C280" s="5">
        <v>275</v>
      </c>
      <c r="D280" s="5">
        <v>335</v>
      </c>
      <c r="E280" s="5">
        <v>190</v>
      </c>
      <c r="F280" s="5">
        <v>85</v>
      </c>
      <c r="G280" s="5">
        <v>2</v>
      </c>
      <c r="H280" s="7"/>
      <c r="I280" s="5">
        <v>3100</v>
      </c>
    </row>
    <row r="281" spans="2:9" ht="11.25">
      <c r="B281" s="5" t="s">
        <v>280</v>
      </c>
      <c r="C281" s="5">
        <v>350</v>
      </c>
      <c r="D281" s="5">
        <v>430</v>
      </c>
      <c r="E281" s="5">
        <v>240</v>
      </c>
      <c r="F281" s="5">
        <v>105</v>
      </c>
      <c r="G281" s="5">
        <v>2</v>
      </c>
      <c r="H281" s="7"/>
      <c r="I281" s="5">
        <v>4000</v>
      </c>
    </row>
    <row r="282" spans="2:9" ht="11.25">
      <c r="B282" s="5" t="s">
        <v>281</v>
      </c>
      <c r="C282" s="5">
        <v>445</v>
      </c>
      <c r="D282" s="5">
        <v>550</v>
      </c>
      <c r="E282" s="5">
        <v>310</v>
      </c>
      <c r="F282" s="5">
        <v>135</v>
      </c>
      <c r="G282" s="5">
        <v>3</v>
      </c>
      <c r="H282" s="7"/>
      <c r="I282" s="5">
        <v>5000</v>
      </c>
    </row>
    <row r="283" spans="2:9" ht="11.25">
      <c r="B283" s="5" t="s">
        <v>282</v>
      </c>
      <c r="C283" s="5">
        <v>570</v>
      </c>
      <c r="D283" s="5">
        <v>705</v>
      </c>
      <c r="E283" s="5">
        <v>395</v>
      </c>
      <c r="F283" s="5">
        <v>175</v>
      </c>
      <c r="G283" s="5">
        <v>4</v>
      </c>
      <c r="H283" s="7"/>
      <c r="I283" s="5">
        <v>6300</v>
      </c>
    </row>
    <row r="284" spans="2:9" ht="11.25">
      <c r="B284" s="5" t="s">
        <v>283</v>
      </c>
      <c r="C284" s="5">
        <v>730</v>
      </c>
      <c r="D284" s="5">
        <v>900</v>
      </c>
      <c r="E284" s="5">
        <v>505</v>
      </c>
      <c r="F284" s="5">
        <v>225</v>
      </c>
      <c r="G284" s="5">
        <v>4</v>
      </c>
      <c r="H284" s="7"/>
      <c r="I284" s="5">
        <v>7800</v>
      </c>
    </row>
    <row r="285" spans="2:9" ht="11.25">
      <c r="B285" s="5" t="s">
        <v>284</v>
      </c>
      <c r="C285" s="5">
        <v>935</v>
      </c>
      <c r="D285" s="5">
        <v>1155</v>
      </c>
      <c r="E285" s="5">
        <v>650</v>
      </c>
      <c r="F285" s="5">
        <v>290</v>
      </c>
      <c r="G285" s="5">
        <v>5</v>
      </c>
      <c r="H285" s="7"/>
      <c r="I285" s="5">
        <v>9600</v>
      </c>
    </row>
    <row r="286" spans="2:9" ht="11.25">
      <c r="B286" s="5" t="s">
        <v>285</v>
      </c>
      <c r="C286" s="5">
        <v>1200</v>
      </c>
      <c r="D286" s="5">
        <v>1475</v>
      </c>
      <c r="E286" s="5">
        <v>830</v>
      </c>
      <c r="F286" s="5">
        <v>370</v>
      </c>
      <c r="G286" s="5">
        <v>6</v>
      </c>
      <c r="H286" s="7"/>
      <c r="I286" s="5">
        <v>11800</v>
      </c>
    </row>
    <row r="287" spans="2:9" ht="11.25">
      <c r="B287" s="5" t="s">
        <v>286</v>
      </c>
      <c r="C287" s="5">
        <v>1535</v>
      </c>
      <c r="D287" s="5">
        <v>1890</v>
      </c>
      <c r="E287" s="5">
        <v>1065</v>
      </c>
      <c r="F287" s="5">
        <v>470</v>
      </c>
      <c r="G287" s="5">
        <v>7</v>
      </c>
      <c r="H287" s="7"/>
      <c r="I287" s="5">
        <v>14400</v>
      </c>
    </row>
    <row r="288" spans="2:9" ht="11.25">
      <c r="B288" s="5" t="s">
        <v>287</v>
      </c>
      <c r="C288" s="5">
        <v>1965</v>
      </c>
      <c r="D288" s="5">
        <v>2420</v>
      </c>
      <c r="E288" s="5">
        <v>1360</v>
      </c>
      <c r="F288" s="5">
        <v>605</v>
      </c>
      <c r="G288" s="5">
        <v>9</v>
      </c>
      <c r="H288" s="7"/>
      <c r="I288" s="5">
        <v>17600</v>
      </c>
    </row>
    <row r="289" spans="2:9" ht="11.25">
      <c r="B289" s="5" t="s">
        <v>288</v>
      </c>
      <c r="C289" s="5">
        <v>2515</v>
      </c>
      <c r="D289" s="5">
        <v>3095</v>
      </c>
      <c r="E289" s="5">
        <v>1740</v>
      </c>
      <c r="F289" s="5">
        <v>775</v>
      </c>
      <c r="G289" s="5">
        <v>11</v>
      </c>
      <c r="H289" s="7"/>
      <c r="I289" s="5">
        <v>21400</v>
      </c>
    </row>
    <row r="290" spans="2:9" ht="11.25">
      <c r="B290" s="5" t="s">
        <v>289</v>
      </c>
      <c r="C290" s="5">
        <v>3220</v>
      </c>
      <c r="D290" s="5">
        <v>3960</v>
      </c>
      <c r="E290" s="5">
        <v>2230</v>
      </c>
      <c r="F290" s="5">
        <v>990</v>
      </c>
      <c r="G290" s="5">
        <v>13</v>
      </c>
      <c r="H290" s="7"/>
      <c r="I290" s="5">
        <v>25900</v>
      </c>
    </row>
    <row r="291" spans="2:9" ht="11.25">
      <c r="B291" s="5" t="s">
        <v>290</v>
      </c>
      <c r="C291" s="5">
        <v>4120</v>
      </c>
      <c r="D291" s="5">
        <v>5070</v>
      </c>
      <c r="E291" s="5">
        <v>2850</v>
      </c>
      <c r="F291" s="5">
        <v>1270</v>
      </c>
      <c r="G291" s="5">
        <v>15</v>
      </c>
      <c r="H291" s="7"/>
      <c r="I291" s="5">
        <v>31300</v>
      </c>
    </row>
    <row r="292" spans="2:9" ht="11.25">
      <c r="B292" s="5" t="s">
        <v>291</v>
      </c>
      <c r="C292" s="5">
        <v>5275</v>
      </c>
      <c r="D292" s="5">
        <v>6490</v>
      </c>
      <c r="E292" s="5">
        <v>3650</v>
      </c>
      <c r="F292" s="5">
        <v>1625</v>
      </c>
      <c r="G292" s="5">
        <v>18</v>
      </c>
      <c r="H292" s="7"/>
      <c r="I292" s="5">
        <v>37900</v>
      </c>
    </row>
    <row r="293" spans="2:9" ht="11.25">
      <c r="B293" s="5" t="s">
        <v>292</v>
      </c>
      <c r="C293" s="5">
        <v>6750</v>
      </c>
      <c r="D293" s="5">
        <v>8310</v>
      </c>
      <c r="E293" s="5">
        <v>4675</v>
      </c>
      <c r="F293" s="5">
        <v>2075</v>
      </c>
      <c r="G293" s="5">
        <v>22</v>
      </c>
      <c r="H293" s="7"/>
      <c r="I293" s="5">
        <v>45700</v>
      </c>
    </row>
    <row r="294" spans="2:9" ht="11.25">
      <c r="B294" s="5" t="s">
        <v>293</v>
      </c>
      <c r="C294" s="5">
        <v>8640</v>
      </c>
      <c r="D294" s="5">
        <v>10635</v>
      </c>
      <c r="E294" s="5">
        <v>5980</v>
      </c>
      <c r="F294" s="5">
        <v>2660</v>
      </c>
      <c r="G294" s="5">
        <v>27</v>
      </c>
      <c r="H294" s="7"/>
      <c r="I294" s="5">
        <v>55100</v>
      </c>
    </row>
    <row r="295" spans="2:9" ht="11.25">
      <c r="B295" s="5" t="s">
        <v>294</v>
      </c>
      <c r="C295" s="5">
        <v>11060</v>
      </c>
      <c r="D295" s="5">
        <v>13610</v>
      </c>
      <c r="E295" s="5">
        <v>7655</v>
      </c>
      <c r="F295" s="5">
        <v>3405</v>
      </c>
      <c r="G295" s="5">
        <v>32</v>
      </c>
      <c r="H295" s="7"/>
      <c r="I295" s="5">
        <v>66400</v>
      </c>
    </row>
    <row r="296" spans="2:9" ht="11.25">
      <c r="B296" s="5" t="s">
        <v>295</v>
      </c>
      <c r="C296" s="5">
        <v>14155</v>
      </c>
      <c r="D296" s="5">
        <v>17420</v>
      </c>
      <c r="E296" s="5">
        <v>9800</v>
      </c>
      <c r="F296" s="5">
        <v>4355</v>
      </c>
      <c r="G296" s="5">
        <v>38</v>
      </c>
      <c r="H296" s="7"/>
      <c r="I296" s="5">
        <v>80000</v>
      </c>
    </row>
    <row r="297" spans="2:9" ht="11.25">
      <c r="B297" s="5" t="s">
        <v>159</v>
      </c>
      <c r="C297" s="5">
        <v>100</v>
      </c>
      <c r="D297" s="5">
        <v>80</v>
      </c>
      <c r="E297" s="5">
        <v>30</v>
      </c>
      <c r="F297" s="5">
        <v>60</v>
      </c>
      <c r="G297" s="5">
        <v>3</v>
      </c>
      <c r="H297" s="7" t="s">
        <v>408</v>
      </c>
      <c r="I297" s="5">
        <v>5</v>
      </c>
    </row>
    <row r="298" spans="2:9" ht="11.25">
      <c r="B298" s="5" t="s">
        <v>160</v>
      </c>
      <c r="C298" s="5">
        <v>165</v>
      </c>
      <c r="D298" s="5">
        <v>135</v>
      </c>
      <c r="E298" s="5">
        <v>50</v>
      </c>
      <c r="F298" s="5">
        <v>100</v>
      </c>
      <c r="G298" s="5">
        <v>2</v>
      </c>
      <c r="H298" s="7" t="s">
        <v>409</v>
      </c>
      <c r="I298" s="5">
        <v>9</v>
      </c>
    </row>
    <row r="299" spans="2:9" ht="11.25">
      <c r="B299" s="5" t="s">
        <v>161</v>
      </c>
      <c r="C299" s="5">
        <v>280</v>
      </c>
      <c r="D299" s="5">
        <v>225</v>
      </c>
      <c r="E299" s="5">
        <v>85</v>
      </c>
      <c r="F299" s="5">
        <v>165</v>
      </c>
      <c r="G299" s="5">
        <v>2</v>
      </c>
      <c r="H299" s="7" t="s">
        <v>410</v>
      </c>
      <c r="I299" s="5">
        <v>15</v>
      </c>
    </row>
    <row r="300" spans="2:9" ht="11.25">
      <c r="B300" s="5" t="s">
        <v>162</v>
      </c>
      <c r="C300" s="5">
        <v>465</v>
      </c>
      <c r="D300" s="5">
        <v>375</v>
      </c>
      <c r="E300" s="5">
        <v>140</v>
      </c>
      <c r="F300" s="5">
        <v>280</v>
      </c>
      <c r="G300" s="5">
        <v>2</v>
      </c>
      <c r="H300" s="7" t="s">
        <v>411</v>
      </c>
      <c r="I300" s="5">
        <v>22</v>
      </c>
    </row>
    <row r="301" spans="2:9" ht="11.25">
      <c r="B301" s="5" t="s">
        <v>163</v>
      </c>
      <c r="C301" s="5">
        <v>780</v>
      </c>
      <c r="D301" s="5">
        <v>620</v>
      </c>
      <c r="E301" s="5">
        <v>235</v>
      </c>
      <c r="F301" s="5">
        <v>465</v>
      </c>
      <c r="G301" s="5">
        <v>2</v>
      </c>
      <c r="H301" s="7"/>
      <c r="I301" s="5">
        <v>33</v>
      </c>
    </row>
    <row r="302" spans="2:9" ht="11.25">
      <c r="B302" s="5" t="s">
        <v>164</v>
      </c>
      <c r="C302" s="5">
        <v>1300</v>
      </c>
      <c r="D302" s="5">
        <v>1040</v>
      </c>
      <c r="E302" s="5">
        <v>390</v>
      </c>
      <c r="F302" s="5">
        <v>780</v>
      </c>
      <c r="G302" s="5">
        <v>2</v>
      </c>
      <c r="H302" s="7"/>
      <c r="I302" s="5">
        <v>50</v>
      </c>
    </row>
    <row r="303" spans="2:9" ht="11.25">
      <c r="B303" s="5" t="s">
        <v>165</v>
      </c>
      <c r="C303" s="5">
        <v>2170</v>
      </c>
      <c r="D303" s="5">
        <v>1735</v>
      </c>
      <c r="E303" s="5">
        <v>650</v>
      </c>
      <c r="F303" s="5">
        <v>1300</v>
      </c>
      <c r="G303" s="5">
        <v>2</v>
      </c>
      <c r="H303" s="7"/>
      <c r="I303" s="5">
        <v>70</v>
      </c>
    </row>
    <row r="304" spans="2:9" ht="11.25">
      <c r="B304" s="5" t="s">
        <v>166</v>
      </c>
      <c r="C304" s="5">
        <v>3625</v>
      </c>
      <c r="D304" s="5">
        <v>2900</v>
      </c>
      <c r="E304" s="5">
        <v>1085</v>
      </c>
      <c r="F304" s="5">
        <v>2175</v>
      </c>
      <c r="G304" s="5">
        <v>2</v>
      </c>
      <c r="H304" s="7"/>
      <c r="I304" s="5">
        <v>100</v>
      </c>
    </row>
    <row r="305" spans="2:9" ht="11.25">
      <c r="B305" s="5" t="s">
        <v>167</v>
      </c>
      <c r="C305" s="5">
        <v>6050</v>
      </c>
      <c r="D305" s="5">
        <v>4840</v>
      </c>
      <c r="E305" s="5">
        <v>1815</v>
      </c>
      <c r="F305" s="5">
        <v>3630</v>
      </c>
      <c r="G305" s="5">
        <v>2</v>
      </c>
      <c r="H305" s="7"/>
      <c r="I305" s="5">
        <v>145</v>
      </c>
    </row>
    <row r="306" spans="2:9" ht="11.25">
      <c r="B306" s="5" t="s">
        <v>85</v>
      </c>
      <c r="C306" s="5">
        <v>10105</v>
      </c>
      <c r="D306" s="5">
        <v>8080</v>
      </c>
      <c r="E306" s="5">
        <v>3030</v>
      </c>
      <c r="F306" s="5">
        <v>6060</v>
      </c>
      <c r="G306" s="5">
        <v>2</v>
      </c>
      <c r="H306" s="7"/>
      <c r="I306" s="5">
        <v>200</v>
      </c>
    </row>
    <row r="307" spans="2:9" ht="11.25">
      <c r="B307" s="5" t="s">
        <v>86</v>
      </c>
      <c r="C307" s="5">
        <v>16870</v>
      </c>
      <c r="D307" s="5">
        <v>13500</v>
      </c>
      <c r="E307" s="5">
        <v>5060</v>
      </c>
      <c r="F307" s="5">
        <v>10125</v>
      </c>
      <c r="G307" s="5">
        <v>3</v>
      </c>
      <c r="H307" s="7"/>
      <c r="I307" s="5">
        <v>280</v>
      </c>
    </row>
    <row r="308" spans="2:9" ht="11.25">
      <c r="B308" s="5" t="s">
        <v>87</v>
      </c>
      <c r="C308" s="5">
        <v>28175</v>
      </c>
      <c r="D308" s="5">
        <v>22540</v>
      </c>
      <c r="E308" s="5">
        <v>8455</v>
      </c>
      <c r="F308" s="5">
        <v>16905</v>
      </c>
      <c r="G308" s="5">
        <v>3</v>
      </c>
      <c r="H308" s="7"/>
      <c r="I308" s="5">
        <v>375</v>
      </c>
    </row>
    <row r="309" spans="2:9" ht="11.25">
      <c r="B309" s="5" t="s">
        <v>88</v>
      </c>
      <c r="C309" s="5">
        <v>47055</v>
      </c>
      <c r="D309" s="5">
        <v>37645</v>
      </c>
      <c r="E309" s="5">
        <v>14115</v>
      </c>
      <c r="F309" s="5">
        <v>28230</v>
      </c>
      <c r="G309" s="5">
        <v>3</v>
      </c>
      <c r="H309" s="7"/>
      <c r="I309" s="5">
        <v>495</v>
      </c>
    </row>
    <row r="310" spans="2:9" ht="11.25">
      <c r="B310" s="5" t="s">
        <v>89</v>
      </c>
      <c r="C310" s="5">
        <v>78580</v>
      </c>
      <c r="D310" s="5">
        <v>62865</v>
      </c>
      <c r="E310" s="5">
        <v>23575</v>
      </c>
      <c r="F310" s="5">
        <v>47150</v>
      </c>
      <c r="G310" s="5">
        <v>3</v>
      </c>
      <c r="H310" s="7"/>
      <c r="I310" s="5">
        <v>635</v>
      </c>
    </row>
    <row r="311" spans="2:9" ht="11.25">
      <c r="B311" s="5" t="s">
        <v>90</v>
      </c>
      <c r="C311" s="5">
        <v>131230</v>
      </c>
      <c r="D311" s="5">
        <v>104985</v>
      </c>
      <c r="E311" s="5">
        <v>39370</v>
      </c>
      <c r="F311" s="5">
        <v>78740</v>
      </c>
      <c r="G311" s="5">
        <v>3</v>
      </c>
      <c r="H311" s="7"/>
      <c r="I311" s="5">
        <v>800</v>
      </c>
    </row>
    <row r="312" spans="2:9" ht="11.25">
      <c r="B312" s="5" t="s">
        <v>91</v>
      </c>
      <c r="C312" s="5">
        <v>219155</v>
      </c>
      <c r="D312" s="5">
        <v>175320</v>
      </c>
      <c r="E312" s="5">
        <v>65745</v>
      </c>
      <c r="F312" s="5">
        <v>131490</v>
      </c>
      <c r="G312" s="5">
        <v>3</v>
      </c>
      <c r="H312" s="7"/>
      <c r="I312" s="5">
        <v>1000</v>
      </c>
    </row>
    <row r="313" spans="2:9" ht="11.25">
      <c r="B313" s="5" t="s">
        <v>92</v>
      </c>
      <c r="C313" s="5">
        <v>365985</v>
      </c>
      <c r="D313" s="5">
        <v>292790</v>
      </c>
      <c r="E313" s="5">
        <v>109795</v>
      </c>
      <c r="F313" s="5">
        <v>219590</v>
      </c>
      <c r="G313" s="5">
        <v>3</v>
      </c>
      <c r="H313" s="7"/>
      <c r="I313" s="5">
        <v>1300</v>
      </c>
    </row>
    <row r="314" spans="2:9" ht="11.25">
      <c r="B314" s="5" t="s">
        <v>93</v>
      </c>
      <c r="C314" s="5">
        <v>611195</v>
      </c>
      <c r="D314" s="5">
        <v>488955</v>
      </c>
      <c r="E314" s="5">
        <v>183360</v>
      </c>
      <c r="F314" s="5">
        <v>366715</v>
      </c>
      <c r="G314" s="5">
        <v>3</v>
      </c>
      <c r="H314" s="7"/>
      <c r="I314" s="5">
        <v>1600</v>
      </c>
    </row>
    <row r="315" spans="2:9" ht="11.25">
      <c r="B315" s="5" t="s">
        <v>94</v>
      </c>
      <c r="C315" s="5">
        <v>1020695</v>
      </c>
      <c r="D315" s="5">
        <v>816555</v>
      </c>
      <c r="E315" s="5">
        <v>306210</v>
      </c>
      <c r="F315" s="5">
        <v>612420</v>
      </c>
      <c r="G315" s="5">
        <v>3</v>
      </c>
      <c r="H315" s="7"/>
      <c r="I315" s="5">
        <v>2000</v>
      </c>
    </row>
    <row r="316" spans="2:9" ht="11.25">
      <c r="B316" s="5" t="s">
        <v>95</v>
      </c>
      <c r="C316" s="5">
        <v>1704565</v>
      </c>
      <c r="D316" s="5">
        <v>1363650</v>
      </c>
      <c r="E316" s="5">
        <v>511370</v>
      </c>
      <c r="F316" s="5">
        <v>1022740</v>
      </c>
      <c r="G316" s="5">
        <v>3</v>
      </c>
      <c r="H316" s="7"/>
      <c r="I316" s="5">
        <v>2450</v>
      </c>
    </row>
    <row r="317" spans="2:9" ht="11.25">
      <c r="B317" s="5" t="s">
        <v>168</v>
      </c>
      <c r="C317" s="5">
        <v>1750</v>
      </c>
      <c r="D317" s="5">
        <v>2250</v>
      </c>
      <c r="E317" s="5">
        <v>1530</v>
      </c>
      <c r="F317" s="5">
        <v>240</v>
      </c>
      <c r="G317" s="5">
        <v>1</v>
      </c>
      <c r="H317" s="7" t="s">
        <v>62</v>
      </c>
      <c r="I317" s="5"/>
    </row>
    <row r="318" spans="1:13" ht="11.25" collapsed="1">
      <c r="A318" s="2" t="s">
        <v>97</v>
      </c>
      <c r="B318" s="5" t="s">
        <v>57</v>
      </c>
      <c r="C318" s="5">
        <v>960</v>
      </c>
      <c r="D318" s="5">
        <v>1450</v>
      </c>
      <c r="E318" s="5">
        <v>630</v>
      </c>
      <c r="F318" s="5">
        <v>90</v>
      </c>
      <c r="G318" s="5"/>
      <c r="H318" s="7"/>
      <c r="I318" s="5">
        <v>1</v>
      </c>
      <c r="J318" s="34">
        <v>70</v>
      </c>
      <c r="K318" s="1">
        <v>45</v>
      </c>
      <c r="L318" s="1">
        <v>10</v>
      </c>
      <c r="M318" s="1">
        <v>3</v>
      </c>
    </row>
    <row r="319" spans="1:13" s="2" customFormat="1" ht="11.25">
      <c r="A319" s="2" t="s">
        <v>97</v>
      </c>
      <c r="B319" s="22" t="s">
        <v>54</v>
      </c>
      <c r="C319" s="22">
        <v>350</v>
      </c>
      <c r="D319" s="22">
        <v>450</v>
      </c>
      <c r="E319" s="22">
        <v>230</v>
      </c>
      <c r="F319" s="22">
        <v>60</v>
      </c>
      <c r="G319" s="22"/>
      <c r="H319" s="23"/>
      <c r="I319" s="22">
        <v>1</v>
      </c>
      <c r="J319" s="35">
        <v>90</v>
      </c>
      <c r="K319" s="2">
        <v>25</v>
      </c>
      <c r="L319" s="2">
        <v>40</v>
      </c>
      <c r="M319" s="2">
        <v>19</v>
      </c>
    </row>
    <row r="320" spans="2:10" s="46" customFormat="1" ht="11.25">
      <c r="B320" s="47" t="s">
        <v>425</v>
      </c>
      <c r="C320" s="47">
        <v>2200</v>
      </c>
      <c r="D320" s="47">
        <v>1900</v>
      </c>
      <c r="E320" s="47">
        <v>2040</v>
      </c>
      <c r="F320" s="47">
        <v>520</v>
      </c>
      <c r="G320" s="47"/>
      <c r="H320" s="47">
        <v>3.05</v>
      </c>
      <c r="I320" s="47"/>
      <c r="J320" s="49"/>
    </row>
    <row r="321" spans="1:13" s="2" customFormat="1" ht="11.25">
      <c r="A321" s="2" t="s">
        <v>97</v>
      </c>
      <c r="B321" s="22" t="s">
        <v>51</v>
      </c>
      <c r="C321" s="22">
        <v>100</v>
      </c>
      <c r="D321" s="22">
        <v>130</v>
      </c>
      <c r="E321" s="22">
        <v>55</v>
      </c>
      <c r="F321" s="22">
        <v>30</v>
      </c>
      <c r="G321" s="22">
        <v>1</v>
      </c>
      <c r="H321" s="23"/>
      <c r="I321" s="22"/>
      <c r="J321" s="35">
        <v>15</v>
      </c>
      <c r="K321" s="2">
        <v>40</v>
      </c>
      <c r="L321" s="2">
        <v>50</v>
      </c>
      <c r="M321" s="2">
        <v>7</v>
      </c>
    </row>
    <row r="322" spans="2:12" ht="11.25">
      <c r="B322" s="5" t="s">
        <v>202</v>
      </c>
      <c r="C322" s="5">
        <v>100</v>
      </c>
      <c r="D322" s="5">
        <v>100</v>
      </c>
      <c r="E322" s="5">
        <v>100</v>
      </c>
      <c r="F322" s="5">
        <v>100</v>
      </c>
      <c r="G322" s="5">
        <v>4</v>
      </c>
      <c r="H322" s="7" t="s">
        <v>321</v>
      </c>
      <c r="I322" s="5">
        <v>10</v>
      </c>
      <c r="L322" s="2"/>
    </row>
    <row r="323" spans="2:12" ht="11.25">
      <c r="B323" s="5" t="s">
        <v>203</v>
      </c>
      <c r="C323" s="5">
        <v>130</v>
      </c>
      <c r="D323" s="5">
        <v>130</v>
      </c>
      <c r="E323" s="5">
        <v>130</v>
      </c>
      <c r="F323" s="5">
        <v>130</v>
      </c>
      <c r="G323" s="5">
        <v>2</v>
      </c>
      <c r="H323" s="7" t="s">
        <v>204</v>
      </c>
      <c r="I323" s="5">
        <v>20</v>
      </c>
      <c r="L323" s="2"/>
    </row>
    <row r="324" spans="2:12" ht="11.25">
      <c r="B324" s="5" t="s">
        <v>253</v>
      </c>
      <c r="C324" s="5">
        <v>165</v>
      </c>
      <c r="D324" s="5">
        <v>165</v>
      </c>
      <c r="E324" s="5">
        <v>165</v>
      </c>
      <c r="F324" s="5">
        <v>165</v>
      </c>
      <c r="G324" s="5">
        <v>2</v>
      </c>
      <c r="H324" s="7" t="s">
        <v>320</v>
      </c>
      <c r="I324" s="5">
        <v>30</v>
      </c>
      <c r="L324" s="2"/>
    </row>
    <row r="325" spans="2:12" ht="11.25">
      <c r="B325" s="5" t="s">
        <v>318</v>
      </c>
      <c r="C325" s="5">
        <v>210</v>
      </c>
      <c r="D325" s="5">
        <v>210</v>
      </c>
      <c r="E325" s="5">
        <v>210</v>
      </c>
      <c r="F325" s="5">
        <v>210</v>
      </c>
      <c r="G325" s="5">
        <v>2</v>
      </c>
      <c r="H325" s="7" t="s">
        <v>319</v>
      </c>
      <c r="I325" s="5">
        <v>40</v>
      </c>
      <c r="L325" s="2"/>
    </row>
    <row r="326" spans="2:12" ht="11.25">
      <c r="B326" s="5" t="s">
        <v>243</v>
      </c>
      <c r="C326" s="5">
        <v>20</v>
      </c>
      <c r="D326" s="5">
        <v>30</v>
      </c>
      <c r="E326" s="5">
        <v>10</v>
      </c>
      <c r="F326" s="5">
        <v>20</v>
      </c>
      <c r="G326" s="5">
        <v>0</v>
      </c>
      <c r="H326" s="7" t="s">
        <v>201</v>
      </c>
      <c r="I326" s="5">
        <v>10</v>
      </c>
      <c r="L326" s="2"/>
    </row>
    <row r="327" spans="2:12" ht="11.25">
      <c r="B327" s="5" t="s">
        <v>244</v>
      </c>
      <c r="C327" s="5">
        <v>40</v>
      </c>
      <c r="D327" s="5">
        <v>60</v>
      </c>
      <c r="E327" s="5">
        <v>20</v>
      </c>
      <c r="F327" s="5">
        <v>40</v>
      </c>
      <c r="G327" s="5">
        <v>0</v>
      </c>
      <c r="H327" s="5">
        <v>0.1</v>
      </c>
      <c r="I327" s="5">
        <v>10</v>
      </c>
      <c r="L327" s="2"/>
    </row>
    <row r="328" spans="2:12" ht="11.25">
      <c r="B328" s="5" t="s">
        <v>245</v>
      </c>
      <c r="C328" s="5">
        <v>60</v>
      </c>
      <c r="D328" s="5">
        <v>90</v>
      </c>
      <c r="E328" s="5">
        <v>30</v>
      </c>
      <c r="F328" s="5">
        <v>60</v>
      </c>
      <c r="G328" s="5">
        <v>0</v>
      </c>
      <c r="H328" s="5">
        <v>0.15</v>
      </c>
      <c r="I328" s="5">
        <v>10</v>
      </c>
      <c r="L328" s="2"/>
    </row>
    <row r="329" spans="2:12" ht="11.25">
      <c r="B329" s="5" t="s">
        <v>246</v>
      </c>
      <c r="C329" s="5">
        <v>80</v>
      </c>
      <c r="D329" s="5">
        <v>120</v>
      </c>
      <c r="E329" s="5">
        <v>40</v>
      </c>
      <c r="F329" s="5">
        <v>80</v>
      </c>
      <c r="G329" s="5">
        <v>0</v>
      </c>
      <c r="H329" s="5">
        <v>0.2</v>
      </c>
      <c r="I329" s="5">
        <v>10</v>
      </c>
      <c r="L329" s="2"/>
    </row>
    <row r="330" spans="2:12" ht="11.25">
      <c r="B330" s="5" t="s">
        <v>247</v>
      </c>
      <c r="C330" s="5">
        <v>100</v>
      </c>
      <c r="D330" s="5">
        <v>150</v>
      </c>
      <c r="E330" s="5">
        <v>50</v>
      </c>
      <c r="F330" s="5">
        <v>100</v>
      </c>
      <c r="G330" s="5">
        <v>0</v>
      </c>
      <c r="H330" s="5">
        <v>0.25</v>
      </c>
      <c r="I330" s="5">
        <v>10</v>
      </c>
      <c r="L330" s="2"/>
    </row>
    <row r="331" spans="2:12" ht="11.25">
      <c r="B331" s="5" t="s">
        <v>248</v>
      </c>
      <c r="C331" s="5">
        <v>120</v>
      </c>
      <c r="D331" s="5">
        <v>180</v>
      </c>
      <c r="E331" s="5">
        <v>60</v>
      </c>
      <c r="F331" s="5">
        <v>120</v>
      </c>
      <c r="G331" s="5">
        <v>0</v>
      </c>
      <c r="H331" s="5">
        <v>0.3</v>
      </c>
      <c r="I331" s="5">
        <v>10</v>
      </c>
      <c r="L331" s="2"/>
    </row>
    <row r="332" spans="2:12" ht="11.25">
      <c r="B332" s="5" t="s">
        <v>249</v>
      </c>
      <c r="C332" s="5">
        <v>140</v>
      </c>
      <c r="D332" s="5">
        <v>210</v>
      </c>
      <c r="E332" s="5">
        <v>70</v>
      </c>
      <c r="F332" s="5">
        <v>140</v>
      </c>
      <c r="G332" s="5">
        <v>0</v>
      </c>
      <c r="H332" s="5">
        <v>0.35</v>
      </c>
      <c r="I332" s="5">
        <v>10</v>
      </c>
      <c r="L332" s="2"/>
    </row>
    <row r="333" spans="2:12" ht="11.25">
      <c r="B333" s="5" t="s">
        <v>250</v>
      </c>
      <c r="C333" s="5">
        <v>160</v>
      </c>
      <c r="D333" s="5">
        <v>240</v>
      </c>
      <c r="E333" s="5">
        <v>80</v>
      </c>
      <c r="F333" s="5">
        <v>160</v>
      </c>
      <c r="G333" s="5">
        <v>0</v>
      </c>
      <c r="H333" s="5">
        <v>0.4</v>
      </c>
      <c r="I333" s="5">
        <v>10</v>
      </c>
      <c r="L333" s="2"/>
    </row>
    <row r="334" spans="2:12" ht="11.25">
      <c r="B334" s="5" t="s">
        <v>251</v>
      </c>
      <c r="C334" s="5">
        <v>180</v>
      </c>
      <c r="D334" s="5">
        <v>270</v>
      </c>
      <c r="E334" s="5">
        <v>90</v>
      </c>
      <c r="F334" s="5">
        <v>180</v>
      </c>
      <c r="G334" s="5">
        <v>0</v>
      </c>
      <c r="H334" s="5">
        <v>0.45</v>
      </c>
      <c r="I334" s="5">
        <v>10</v>
      </c>
      <c r="L334" s="2"/>
    </row>
    <row r="335" spans="2:12" ht="11.25">
      <c r="B335" s="5" t="s">
        <v>252</v>
      </c>
      <c r="C335" s="5">
        <v>200</v>
      </c>
      <c r="D335" s="5">
        <v>300</v>
      </c>
      <c r="E335" s="5">
        <v>100</v>
      </c>
      <c r="F335" s="5">
        <v>200</v>
      </c>
      <c r="G335" s="5">
        <v>0</v>
      </c>
      <c r="H335" s="5">
        <v>0.5</v>
      </c>
      <c r="I335" s="5">
        <v>10</v>
      </c>
      <c r="L335" s="2"/>
    </row>
    <row r="336" spans="1:13" s="2" customFormat="1" ht="11.25">
      <c r="A336" s="2" t="s">
        <v>97</v>
      </c>
      <c r="B336" s="22" t="s">
        <v>56</v>
      </c>
      <c r="C336" s="24">
        <v>500</v>
      </c>
      <c r="D336" s="22">
        <v>620</v>
      </c>
      <c r="E336" s="22">
        <v>675</v>
      </c>
      <c r="F336" s="22">
        <v>170</v>
      </c>
      <c r="G336" s="22">
        <v>3</v>
      </c>
      <c r="H336" s="23"/>
      <c r="I336" s="22"/>
      <c r="J336" s="35">
        <v>140</v>
      </c>
      <c r="K336" s="2">
        <v>50</v>
      </c>
      <c r="L336" s="2">
        <v>165</v>
      </c>
      <c r="M336" s="2">
        <v>13</v>
      </c>
    </row>
    <row r="337" spans="2:9" ht="11.25">
      <c r="B337" s="5" t="s">
        <v>426</v>
      </c>
      <c r="C337" s="5">
        <v>3100</v>
      </c>
      <c r="D337" s="5">
        <v>2580</v>
      </c>
      <c r="E337" s="5">
        <v>5600</v>
      </c>
      <c r="F337" s="5">
        <v>1180</v>
      </c>
      <c r="G337" s="5"/>
      <c r="H337" s="5">
        <v>3.45</v>
      </c>
      <c r="I337" s="5"/>
    </row>
    <row r="338" spans="2:13" ht="11.25">
      <c r="B338" s="5" t="s">
        <v>48</v>
      </c>
      <c r="C338" s="5">
        <v>550</v>
      </c>
      <c r="D338" s="5">
        <v>440</v>
      </c>
      <c r="E338" s="5">
        <v>320</v>
      </c>
      <c r="F338" s="5">
        <v>100</v>
      </c>
      <c r="G338" s="5"/>
      <c r="H338" s="7"/>
      <c r="I338" s="5">
        <v>1</v>
      </c>
      <c r="J338" s="34">
        <v>120</v>
      </c>
      <c r="K338" s="2">
        <v>65</v>
      </c>
      <c r="L338" s="2">
        <v>50</v>
      </c>
      <c r="M338" s="1">
        <v>14</v>
      </c>
    </row>
    <row r="339" spans="2:9" ht="11.25">
      <c r="B339" s="5"/>
      <c r="C339" s="5"/>
      <c r="D339" s="5"/>
      <c r="E339" s="5"/>
      <c r="F339" s="5"/>
      <c r="G339" s="5"/>
      <c r="H339" s="7"/>
      <c r="I339" s="5"/>
    </row>
    <row r="340" spans="2:9" ht="11.25">
      <c r="B340" s="5"/>
      <c r="C340" s="5"/>
      <c r="D340" s="5"/>
      <c r="E340" s="5"/>
      <c r="F340" s="5"/>
      <c r="G340" s="5"/>
      <c r="H340" s="7"/>
      <c r="I340" s="5"/>
    </row>
    <row r="341" spans="2:9" ht="11.25">
      <c r="B341" s="5"/>
      <c r="C341" s="5"/>
      <c r="D341" s="5"/>
      <c r="E341" s="5"/>
      <c r="F341" s="5"/>
      <c r="G341" s="5"/>
      <c r="H341" s="7"/>
      <c r="I341" s="5"/>
    </row>
    <row r="342" spans="2:9" ht="11.25">
      <c r="B342" s="5"/>
      <c r="C342" s="5"/>
      <c r="D342" s="5"/>
      <c r="E342" s="5"/>
      <c r="F342" s="5"/>
      <c r="G342" s="5"/>
      <c r="H342" s="7"/>
      <c r="I342" s="5"/>
    </row>
    <row r="343" spans="2:9" ht="11.25">
      <c r="B343" s="5"/>
      <c r="C343" s="5"/>
      <c r="D343" s="5"/>
      <c r="E343" s="5"/>
      <c r="F343" s="5"/>
      <c r="G343" s="5"/>
      <c r="H343" s="7"/>
      <c r="I343" s="5"/>
    </row>
    <row r="344" spans="2:9" ht="11.25">
      <c r="B344" s="5"/>
      <c r="C344" s="5"/>
      <c r="D344" s="5"/>
      <c r="E344" s="5"/>
      <c r="F344" s="5"/>
      <c r="G344" s="5"/>
      <c r="H344" s="7"/>
      <c r="I344" s="5"/>
    </row>
    <row r="345" spans="2:9" ht="11.25">
      <c r="B345" s="5"/>
      <c r="C345" s="5"/>
      <c r="D345" s="5"/>
      <c r="E345" s="5"/>
      <c r="F345" s="5"/>
      <c r="G345" s="5"/>
      <c r="H345" s="7"/>
      <c r="I345" s="5"/>
    </row>
    <row r="346" spans="2:9" ht="11.25">
      <c r="B346" s="5"/>
      <c r="C346" s="5"/>
      <c r="D346" s="5"/>
      <c r="E346" s="5"/>
      <c r="F346" s="5"/>
      <c r="G346" s="5"/>
      <c r="H346" s="7"/>
      <c r="I346" s="5"/>
    </row>
    <row r="347" spans="2:9" ht="11.25">
      <c r="B347" s="5"/>
      <c r="C347" s="5"/>
      <c r="D347" s="5"/>
      <c r="E347" s="5"/>
      <c r="F347" s="5"/>
      <c r="G347" s="5"/>
      <c r="H347" s="7"/>
      <c r="I347" s="5"/>
    </row>
    <row r="348" spans="2:9" ht="11.25">
      <c r="B348" s="5"/>
      <c r="C348" s="5"/>
      <c r="D348" s="5"/>
      <c r="E348" s="5"/>
      <c r="F348" s="5"/>
      <c r="G348" s="5"/>
      <c r="H348" s="7"/>
      <c r="I348" s="5"/>
    </row>
    <row r="349" spans="2:9" ht="11.25">
      <c r="B349" s="5"/>
      <c r="C349" s="5"/>
      <c r="D349" s="5"/>
      <c r="E349" s="5"/>
      <c r="F349" s="5"/>
      <c r="G349" s="5"/>
      <c r="H349" s="7"/>
      <c r="I349" s="5"/>
    </row>
    <row r="350" spans="2:9" ht="11.25">
      <c r="B350" s="5"/>
      <c r="C350" s="5"/>
      <c r="D350" s="5"/>
      <c r="E350" s="5"/>
      <c r="F350" s="5"/>
      <c r="G350" s="5"/>
      <c r="H350" s="7"/>
      <c r="I350" s="5"/>
    </row>
    <row r="351" spans="2:9" ht="11.25">
      <c r="B351" s="5"/>
      <c r="C351" s="5"/>
      <c r="D351" s="5"/>
      <c r="E351" s="5"/>
      <c r="F351" s="5"/>
      <c r="G351" s="5"/>
      <c r="H351" s="7"/>
      <c r="I351" s="5"/>
    </row>
    <row r="352" spans="2:9" ht="11.25">
      <c r="B352" s="5"/>
      <c r="C352" s="5"/>
      <c r="D352" s="5"/>
      <c r="E352" s="5"/>
      <c r="F352" s="5"/>
      <c r="G352" s="5"/>
      <c r="H352" s="7"/>
      <c r="I352" s="5"/>
    </row>
    <row r="353" spans="2:9" ht="11.25">
      <c r="B353" s="5"/>
      <c r="C353" s="5"/>
      <c r="D353" s="5"/>
      <c r="E353" s="5"/>
      <c r="F353" s="5"/>
      <c r="G353" s="5"/>
      <c r="H353" s="7"/>
      <c r="I353" s="5"/>
    </row>
    <row r="354" spans="2:9" ht="11.25">
      <c r="B354" s="5"/>
      <c r="C354" s="5"/>
      <c r="D354" s="5"/>
      <c r="E354" s="5"/>
      <c r="F354" s="5"/>
      <c r="G354" s="5"/>
      <c r="H354" s="7"/>
      <c r="I354" s="5"/>
    </row>
    <row r="355" spans="2:9" ht="11.25">
      <c r="B355" s="5"/>
      <c r="C355" s="5"/>
      <c r="D355" s="5"/>
      <c r="E355" s="5"/>
      <c r="F355" s="5"/>
      <c r="G355" s="5"/>
      <c r="H355" s="7"/>
      <c r="I355" s="5"/>
    </row>
    <row r="356" spans="2:9" ht="11.25">
      <c r="B356" s="5"/>
      <c r="C356" s="5"/>
      <c r="D356" s="5"/>
      <c r="E356" s="5"/>
      <c r="F356" s="5"/>
      <c r="G356" s="5"/>
      <c r="H356" s="7"/>
      <c r="I356" s="5"/>
    </row>
    <row r="357" spans="2:9" ht="11.25">
      <c r="B357" s="5"/>
      <c r="C357" s="5"/>
      <c r="D357" s="5"/>
      <c r="E357" s="5"/>
      <c r="F357" s="5"/>
      <c r="G357" s="5"/>
      <c r="H357" s="7"/>
      <c r="I357" s="5"/>
    </row>
    <row r="358" spans="2:9" ht="11.25">
      <c r="B358" s="5"/>
      <c r="C358" s="5"/>
      <c r="D358" s="5"/>
      <c r="E358" s="5"/>
      <c r="F358" s="5"/>
      <c r="G358" s="5"/>
      <c r="H358" s="7"/>
      <c r="I358" s="5"/>
    </row>
    <row r="359" spans="2:9" ht="11.25">
      <c r="B359" s="5"/>
      <c r="C359" s="5"/>
      <c r="D359" s="5"/>
      <c r="E359" s="5"/>
      <c r="F359" s="5"/>
      <c r="G359" s="5"/>
      <c r="H359" s="7"/>
      <c r="I359" s="5"/>
    </row>
    <row r="360" spans="2:9" ht="11.25">
      <c r="B360" s="5"/>
      <c r="C360" s="5"/>
      <c r="D360" s="5"/>
      <c r="E360" s="5"/>
      <c r="F360" s="5"/>
      <c r="G360" s="5"/>
      <c r="H360" s="7"/>
      <c r="I360" s="5"/>
    </row>
    <row r="361" spans="2:9" ht="11.25">
      <c r="B361" s="5"/>
      <c r="C361" s="5"/>
      <c r="D361" s="5"/>
      <c r="E361" s="5"/>
      <c r="F361" s="5"/>
      <c r="G361" s="5"/>
      <c r="H361" s="7"/>
      <c r="I361" s="5"/>
    </row>
    <row r="362" spans="2:9" ht="11.25">
      <c r="B362" s="5"/>
      <c r="C362" s="5"/>
      <c r="D362" s="5"/>
      <c r="E362" s="5"/>
      <c r="F362" s="5"/>
      <c r="G362" s="5"/>
      <c r="H362" s="7"/>
      <c r="I362" s="5"/>
    </row>
    <row r="363" spans="2:9" ht="11.25">
      <c r="B363" s="5"/>
      <c r="C363" s="5"/>
      <c r="D363" s="5"/>
      <c r="E363" s="5"/>
      <c r="F363" s="5"/>
      <c r="G363" s="5"/>
      <c r="H363" s="7"/>
      <c r="I363" s="5"/>
    </row>
    <row r="364" spans="2:9" ht="11.25">
      <c r="B364" s="5"/>
      <c r="C364" s="5"/>
      <c r="D364" s="5"/>
      <c r="E364" s="5"/>
      <c r="F364" s="5"/>
      <c r="G364" s="5"/>
      <c r="H364" s="7"/>
      <c r="I364" s="5"/>
    </row>
    <row r="365" spans="2:9" ht="11.25">
      <c r="B365" s="5"/>
      <c r="C365" s="5"/>
      <c r="D365" s="5"/>
      <c r="E365" s="5"/>
      <c r="F365" s="5"/>
      <c r="G365" s="5"/>
      <c r="H365" s="7"/>
      <c r="I365" s="5"/>
    </row>
    <row r="366" spans="2:9" ht="11.25">
      <c r="B366" s="5"/>
      <c r="C366" s="5"/>
      <c r="D366" s="5"/>
      <c r="E366" s="5"/>
      <c r="F366" s="5"/>
      <c r="G366" s="5"/>
      <c r="H366" s="7"/>
      <c r="I366" s="5"/>
    </row>
    <row r="367" spans="2:9" ht="11.25">
      <c r="B367" s="5"/>
      <c r="C367" s="5"/>
      <c r="D367" s="5"/>
      <c r="E367" s="5"/>
      <c r="F367" s="5"/>
      <c r="G367" s="5"/>
      <c r="H367" s="7"/>
      <c r="I367" s="5"/>
    </row>
    <row r="368" spans="2:9" ht="11.25">
      <c r="B368" s="5"/>
      <c r="C368" s="5"/>
      <c r="D368" s="5"/>
      <c r="E368" s="5"/>
      <c r="F368" s="5"/>
      <c r="G368" s="5"/>
      <c r="H368" s="7"/>
      <c r="I368" s="5"/>
    </row>
    <row r="369" spans="2:9" ht="11.25">
      <c r="B369" s="5"/>
      <c r="C369" s="5"/>
      <c r="D369" s="5"/>
      <c r="E369" s="5"/>
      <c r="F369" s="5"/>
      <c r="G369" s="5"/>
      <c r="H369" s="7"/>
      <c r="I369" s="5"/>
    </row>
    <row r="370" spans="2:9" ht="11.25">
      <c r="B370" s="5"/>
      <c r="C370" s="5"/>
      <c r="D370" s="5"/>
      <c r="E370" s="5"/>
      <c r="F370" s="5"/>
      <c r="G370" s="5"/>
      <c r="H370" s="7"/>
      <c r="I370" s="5"/>
    </row>
  </sheetData>
  <sheetProtection/>
  <autoFilter ref="B3:M338"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LeeJaeHak</cp:lastModifiedBy>
  <dcterms:created xsi:type="dcterms:W3CDTF">2009-03-07T01:36:03Z</dcterms:created>
  <dcterms:modified xsi:type="dcterms:W3CDTF">2009-03-27T00:16:54Z</dcterms:modified>
  <cp:category/>
  <cp:version/>
  <cp:contentType/>
  <cp:contentStatus/>
</cp:coreProperties>
</file>